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BHICKMAN\!!Barry Hickman's L drive\!  DCL Position FPCNO\!  I2D\"/>
    </mc:Choice>
  </mc:AlternateContent>
  <xr:revisionPtr revIDLastSave="0" documentId="13_ncr:1_{B1772830-A468-4542-B2F8-EFC7A373DF78}" xr6:coauthVersionLast="47" xr6:coauthVersionMax="47" xr10:uidLastSave="{00000000-0000-0000-0000-000000000000}"/>
  <bookViews>
    <workbookView xWindow="-120" yWindow="-120" windowWidth="51840" windowHeight="21120" xr2:uid="{00000000-000D-0000-FFFF-FFFF00000000}"/>
  </bookViews>
  <sheets>
    <sheet name="Invoice" sheetId="1" r:id="rId1"/>
    <sheet name="ExB" sheetId="2" r:id="rId2"/>
    <sheet name="Instructions" sheetId="3" r:id="rId3"/>
  </sheets>
  <definedNames>
    <definedName name="_xlnm.Print_Area" localSheetId="0">Invoice!$A$1:$U$69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1" l="1"/>
  <c r="N43" i="1" l="1"/>
  <c r="H29" i="2"/>
  <c r="F29" i="2"/>
  <c r="D29" i="2"/>
  <c r="N44" i="1" l="1"/>
  <c r="S34" i="1"/>
  <c r="H29" i="1"/>
  <c r="N45" i="1" l="1"/>
  <c r="O29" i="1"/>
  <c r="O36" i="1" s="1"/>
  <c r="S35" i="1"/>
  <c r="H36" i="1"/>
  <c r="S55" i="1"/>
  <c r="N46" i="1" l="1"/>
  <c r="S36" i="1"/>
  <c r="S29" i="1"/>
  <c r="N47" i="1" l="1"/>
  <c r="K12" i="2"/>
  <c r="N48" i="1" l="1"/>
  <c r="K22" i="2"/>
  <c r="K24" i="2" s="1"/>
  <c r="S16" i="1"/>
  <c r="S30" i="1" s="1"/>
  <c r="S17" i="1" l="1"/>
  <c r="P43" i="1" s="1"/>
  <c r="S43" i="1" l="1"/>
  <c r="P48" i="1"/>
  <c r="S48" i="1" s="1"/>
  <c r="P44" i="1"/>
  <c r="P42" i="1"/>
  <c r="P47" i="1"/>
  <c r="P49" i="1"/>
  <c r="P45" i="1"/>
  <c r="P46" i="1"/>
  <c r="P50" i="1"/>
  <c r="S47" i="1" l="1"/>
  <c r="S44" i="1"/>
  <c r="S45" i="1"/>
  <c r="S46" i="1"/>
  <c r="S42" i="1"/>
  <c r="U43" i="1" l="1"/>
  <c r="U47" i="1"/>
  <c r="U45" i="1"/>
  <c r="U44" i="1"/>
  <c r="U46" i="1"/>
  <c r="U42" i="1"/>
  <c r="U48" i="1"/>
  <c r="S49" i="1" s="1"/>
  <c r="U49" i="1" l="1"/>
  <c r="S50" i="1" l="1"/>
  <c r="U50" i="1" s="1"/>
  <c r="N50" i="1" s="1"/>
  <c r="N49" i="1"/>
  <c r="S52" i="1" l="1"/>
  <c r="S54" i="1" s="1"/>
  <c r="S56" i="1" s="1"/>
</calcChain>
</file>

<file path=xl/sharedStrings.xml><?xml version="1.0" encoding="utf-8"?>
<sst xmlns="http://schemas.openxmlformats.org/spreadsheetml/2006/main" count="150" uniqueCount="110">
  <si>
    <t>Phase Payment Due</t>
  </si>
  <si>
    <t>)</t>
  </si>
  <si>
    <t>=</t>
  </si>
  <si>
    <t>STATE OF LOUISIANA</t>
  </si>
  <si>
    <t>FACILITY PLANNING AND CONTROL</t>
  </si>
  <si>
    <t>PROFESSIONAL DESIGN SERVICES INVOICE</t>
  </si>
  <si>
    <t>Project Name:</t>
  </si>
  <si>
    <t>B.</t>
  </si>
  <si>
    <t>C.</t>
  </si>
  <si>
    <t>D.</t>
  </si>
  <si>
    <t>E.</t>
  </si>
  <si>
    <t>F.</t>
  </si>
  <si>
    <t>s/</t>
  </si>
  <si>
    <t>Designer's Signature</t>
  </si>
  <si>
    <t>Date:</t>
  </si>
  <si>
    <t xml:space="preserve">By signing this invoice the Designer warrants that all sub-consultants will be promptly paid those amounts due them out of the amount paid to the Designer. </t>
  </si>
  <si>
    <t>FACILITY PLANNING AND CONTROL ONLY</t>
  </si>
  <si>
    <t>Project Manager</t>
  </si>
  <si>
    <t>date</t>
  </si>
  <si>
    <t>Remarks:</t>
  </si>
  <si>
    <t>PAYMENT DUE DESIGNER FOR SATISFACTORY COMPLETION OF SERVICES RENDERED</t>
  </si>
  <si>
    <t>Reimbursable Expense</t>
  </si>
  <si>
    <t>x</t>
  </si>
  <si>
    <t>Less Amount of Fee Previously Paid:</t>
  </si>
  <si>
    <t>Amount of Fee Due (B-C):</t>
  </si>
  <si>
    <t xml:space="preserve">Design Fee Earned to Date (A1 thru A9): </t>
  </si>
  <si>
    <t>EXHIBIT "B"</t>
  </si>
  <si>
    <t>COMPUTATION OF FEE</t>
  </si>
  <si>
    <t xml:space="preserve">FUNDS AVAILABLE FOR CONSTRUCTION   (AFC)  </t>
  </si>
  <si>
    <t>FEE COMPUTATION:</t>
  </si>
  <si>
    <t>Log(AFC(1975 BCI/Current BCI)</t>
  </si>
  <si>
    <t>RENOVATION FACTOR (RF)</t>
  </si>
  <si>
    <t>MODIFICATION  FACTOR (MF) Complexity</t>
  </si>
  <si>
    <t>FEE as a percentage of AFC:</t>
  </si>
  <si>
    <t>INDICES:</t>
  </si>
  <si>
    <t>BCI</t>
  </si>
  <si>
    <t>CPI</t>
  </si>
  <si>
    <r>
      <t xml:space="preserve">FEE % </t>
    </r>
    <r>
      <rPr>
        <u/>
        <sz val="11"/>
        <rFont val="Arial MT"/>
      </rPr>
      <t>for calculation</t>
    </r>
  </si>
  <si>
    <t>46.10</t>
  </si>
  <si>
    <t>SRM No:</t>
  </si>
  <si>
    <t>Project No. &amp; WBS:</t>
  </si>
  <si>
    <r>
      <t xml:space="preserve">FEE = </t>
    </r>
    <r>
      <rPr>
        <sz val="9"/>
        <rFont val="Arial"/>
        <family val="2"/>
      </rPr>
      <t>FEE %(AFC(1975 BCI/Current BCI)(Current CPI/1975 CPI)(RF)(MF)(AF))</t>
    </r>
  </si>
  <si>
    <t>A1</t>
  </si>
  <si>
    <t>A2</t>
  </si>
  <si>
    <t>A3</t>
  </si>
  <si>
    <t>A4</t>
  </si>
  <si>
    <t>A5</t>
  </si>
  <si>
    <t>A6</t>
  </si>
  <si>
    <t>A7</t>
  </si>
  <si>
    <t>A8</t>
  </si>
  <si>
    <t>A9</t>
  </si>
  <si>
    <t>Additional Services</t>
  </si>
  <si>
    <t>Date</t>
  </si>
  <si>
    <t>Amend No.</t>
  </si>
  <si>
    <t>+</t>
  </si>
  <si>
    <t>Project Monthly Status Report(s):</t>
  </si>
  <si>
    <t>Weekly Observation Reports:</t>
  </si>
  <si>
    <t>As-Builts received:</t>
  </si>
  <si>
    <t xml:space="preserve">Design Fee                        </t>
  </si>
  <si>
    <t>Application No.:</t>
  </si>
  <si>
    <t>(</t>
  </si>
  <si>
    <t>% Comp. to Date</t>
  </si>
  <si>
    <t xml:space="preserve">   Total Due:</t>
  </si>
  <si>
    <t>Less Amount Previously Paid:</t>
  </si>
  <si>
    <t>Total Amount Due (D+E):</t>
  </si>
  <si>
    <t>Due This Invoice:</t>
  </si>
  <si>
    <t>For Construction Phases Only</t>
  </si>
  <si>
    <t>Remaining to be Paid:</t>
  </si>
  <si>
    <r>
      <t xml:space="preserve">Design Fee @ 1.00 Adjustment Factor </t>
    </r>
    <r>
      <rPr>
        <sz val="9"/>
        <rFont val="Times New Roman"/>
        <family val="1"/>
      </rPr>
      <t>(for Calculating)</t>
    </r>
    <r>
      <rPr>
        <sz val="10"/>
        <rFont val="Times New Roman"/>
        <family val="1"/>
      </rPr>
      <t>:</t>
    </r>
  </si>
  <si>
    <t>Contract Design Fee:</t>
  </si>
  <si>
    <t>Contract Date:</t>
  </si>
  <si>
    <t>FOR CALCULATING DESIGN FEE AT 1.00 ADJUSTMENT FACTOR</t>
  </si>
  <si>
    <t>Indices Year</t>
  </si>
  <si>
    <t>Ex B Year</t>
  </si>
  <si>
    <t>Select the Year of the Exhibit B attached to your original contract</t>
  </si>
  <si>
    <t>FPC Fiscal Analyst Approval:</t>
  </si>
  <si>
    <r>
      <t>ADJUSTMENT FACTOR (AF):</t>
    </r>
    <r>
      <rPr>
        <sz val="12"/>
        <rFont val="Arial MT"/>
      </rPr>
      <t xml:space="preserve"> </t>
    </r>
  </si>
  <si>
    <t>Calculating the Design Fee for ALL Phases</t>
  </si>
  <si>
    <t>Reimbursable Expense/Addt'l Srvcs Due:</t>
  </si>
  <si>
    <t>INSTRUCTIONS</t>
  </si>
  <si>
    <t>1. Professional Design Services Invoice shall only be submitted for payment at the successful completion of each phase, except the Construction Phase. During the Construction Phase the Designer's Invoice, when submitted, shall accompany the Contractor's Application and Certificate for Payment. Designer shall also complete and include a PROJECT MONTHLY STATUS REPORT (form provided by Facility Planning and Control). Designer shall submit weekly site observation reports prior to submitting PROFESSIONAL DESIGN SERVICES INVOICE.</t>
  </si>
  <si>
    <t>2. Unless otherwise instructed by this office, the Designer shall submit all Statements for Professional Design Services directly to Facility Planning and Control. Invoices may be submitted in electronic format.</t>
  </si>
  <si>
    <t>3. Direct personnel and reimbursable expenses shall be amended into the contract prior to payment.
Direct personnel and reimbursable expenses shall be substantiated with attached supporting
documentation.</t>
  </si>
  <si>
    <t>Contract Adj Fee Factor:</t>
  </si>
  <si>
    <t>REIMBURSABLE FEE &amp; ADDT'L SERVICES CALCULATIONS</t>
  </si>
  <si>
    <t>Fee Earned Per Phase</t>
  </si>
  <si>
    <t>Cumulative Fee Earned</t>
  </si>
  <si>
    <t>HOW TO USE THE FORM</t>
  </si>
  <si>
    <t>2. On the "Invoice" tab, fill in the information in the editable grey fields.</t>
  </si>
  <si>
    <t xml:space="preserve">          a. Lines 6-17  should be filled in using the information from the executed contract or most recent Amendment.</t>
  </si>
  <si>
    <t>Approved:</t>
  </si>
  <si>
    <t>Program Completion…..............................</t>
  </si>
  <si>
    <t>Schematic Design…...................................</t>
  </si>
  <si>
    <t>Design Development…..............................</t>
  </si>
  <si>
    <t>Construction Doc. Submittal…..................</t>
  </si>
  <si>
    <t>Construction Doc. Approval….................</t>
  </si>
  <si>
    <t>Bidding and Contracts…...........................</t>
  </si>
  <si>
    <t>Construction…..........................................</t>
  </si>
  <si>
    <t>Construction Close-out…..........................</t>
  </si>
  <si>
    <t>1 Yr. Warranty Comp.(Max $2K)….........</t>
  </si>
  <si>
    <t>Comments</t>
  </si>
  <si>
    <r>
      <t xml:space="preserve">In Account with: </t>
    </r>
    <r>
      <rPr>
        <b/>
        <sz val="8"/>
        <rFont val="Times New Roman"/>
        <family val="1"/>
      </rPr>
      <t>(Design Professional)</t>
    </r>
  </si>
  <si>
    <t>Total Contract Amount (Reimbursables + Addt'l Srvcs + Design Fee):</t>
  </si>
  <si>
    <t>Change 0 to 1 
for Payment</t>
  </si>
  <si>
    <t xml:space="preserve">          b. The "Contract Adj Fee Factor" on line 16 is where you will enter your Adjustment Factor from your executed contract's Exhibit B, or your most recent Amendment's fee calculations.</t>
  </si>
  <si>
    <t>1.  On the "ExB" tab, fill in the yellow highlighted sections to match the Exhibit B attached to your executed contract or most recent Amendment's fee calculations.  NOTE: The Adjustment Factor section is intentionally set to 1 and cannot be changed.  If you have an adjustment factor, you will enter it on the Invoice Tab (see item 2.b. below).</t>
  </si>
  <si>
    <t xml:space="preserve">          c. Lines 19-36  are used to track Reimbursable Expenses and Additional Services added by Amendment.  The information entered on lines 34-36 are specific to these Reimbursables and Addt'l Services.  You do not have to list every Amendment to the contract in this space, only the ones that contained Reimbursables and Addt'l Services.</t>
  </si>
  <si>
    <t xml:space="preserve">          d. Lines 42-50 are used to calculate the fee due for each phase.  To bill for a completed phase, change the "0" in column H to a "1" and the spreadsheet will calculate the Fee earned for that phase and add it to the cumulative fee earned.  If you have an adjustment factor other than one, the "% Complete to Date" shown when all the contracted phases are complete should match your adjustment factor.  Ex:  If you have a .95 Adjustment Factor, your "% Complete to Date" should be 95% when all contracted phases are complete.</t>
  </si>
  <si>
    <t xml:space="preserve">          e. Lines 52-56 are used to calculate the total amount due for this invoice.  The amount previously paid should be entered in line 53 (this amount can be found on line 52 of the previous invoice), and the rest will auto calculate based on the other information entered in the lines above.  </t>
  </si>
  <si>
    <t>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</si>
</sst>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8" formatCode="&quot;$&quot;#,##0.00_);[Red]\(&quot;$&quot;#,##0.00\)"/>
    <numFmt numFmtId="44" formatCode="_(&quot;$&quot;* #,##0.00_);_(&quot;$&quot;* \(#,##0.00\);_(&quot;$&quot;* &quot;-&quot;??_);_(@_)"/>
    <numFmt numFmtId="164" formatCode="0_);[Red]\(0\)"/>
    <numFmt numFmtId="165" formatCode="mm/dd/yy;@"/>
    <numFmt numFmtId="166" formatCode="&quot;$&quot;#,##0"/>
    <numFmt numFmtId="167" formatCode="0.0000%"/>
    <numFmt numFmtId="168" formatCode="0.000_)"/>
    <numFmt numFmtId="169" formatCode="#,##0.000_);\(#,##0.000\)"/>
    <numFmt numFmtId="170" formatCode="0.000000_)"/>
    <numFmt numFmtId="171" formatCode="0.00_)"/>
    <numFmt numFmtId="172" formatCode="0_)"/>
    <numFmt numFmtId="173" formatCode="0.0_)"/>
    <numFmt numFmtId="174" formatCode="#,##0.0_);\(#,##0.0\)"/>
    <numFmt numFmtId="175" formatCode="0.0"/>
    <numFmt numFmtId="176" formatCode="&quot;$&quot;#,##0.00"/>
    <numFmt numFmtId="177" formatCode="0.0%"/>
  </numFmts>
  <fonts count="48">
    <font>
      <sz val="11"/>
      <color theme="1"/>
      <name val="Calibri"/>
      <family val="2"/>
      <scheme val="minor"/>
    </font>
    <font>
      <sz val="11"/>
      <color theme="1"/>
      <name val="Times New Roman"/>
      <family val="1"/>
    </font>
    <font>
      <b/>
      <sz val="11"/>
      <color theme="1"/>
      <name val="Times New Roman"/>
      <family val="1"/>
    </font>
    <font>
      <b/>
      <sz val="10"/>
      <color theme="1"/>
      <name val="Times New Roman"/>
      <family val="1"/>
    </font>
    <font>
      <sz val="9"/>
      <color theme="1"/>
      <name val="Times New Roman"/>
      <family val="1"/>
    </font>
    <font>
      <i/>
      <sz val="9"/>
      <color theme="1"/>
      <name val="Times New Roman"/>
      <family val="1"/>
    </font>
    <font>
      <i/>
      <sz val="11"/>
      <color theme="1"/>
      <name val="Times New Roman"/>
      <family val="1"/>
    </font>
    <font>
      <sz val="11"/>
      <name val="Times New Roman"/>
      <family val="1"/>
    </font>
    <font>
      <sz val="11"/>
      <name val="Calibri"/>
      <family val="2"/>
      <scheme val="minor"/>
    </font>
    <font>
      <sz val="11"/>
      <color theme="1"/>
      <name val="Calibri"/>
      <family val="2"/>
      <scheme val="minor"/>
    </font>
    <font>
      <sz val="14"/>
      <name val="Arial MT"/>
    </font>
    <font>
      <b/>
      <sz val="12"/>
      <name val="Arial MT"/>
    </font>
    <font>
      <b/>
      <sz val="14"/>
      <name val="Arial MT"/>
    </font>
    <font>
      <sz val="12"/>
      <name val="Arial MT"/>
    </font>
    <font>
      <sz val="12"/>
      <color indexed="12"/>
      <name val="Arial MT"/>
    </font>
    <font>
      <sz val="12"/>
      <color rgb="FF0000FF"/>
      <name val="Arial MT"/>
    </font>
    <font>
      <u/>
      <sz val="12"/>
      <name val="Arial MT"/>
    </font>
    <font>
      <u/>
      <sz val="11"/>
      <name val="Arial MT"/>
    </font>
    <font>
      <sz val="11"/>
      <name val="Arial MT"/>
    </font>
    <font>
      <sz val="11"/>
      <name val="Arial"/>
      <family val="2"/>
    </font>
    <font>
      <b/>
      <sz val="11"/>
      <name val="Arial"/>
      <family val="2"/>
    </font>
    <font>
      <b/>
      <sz val="12"/>
      <color rgb="FF0000FF"/>
      <name val="Arial MT"/>
    </font>
    <font>
      <b/>
      <sz val="12"/>
      <color rgb="FFFF0000"/>
      <name val="Arial MT"/>
    </font>
    <font>
      <b/>
      <sz val="12"/>
      <color indexed="12"/>
      <name val="Arial MT"/>
    </font>
    <font>
      <b/>
      <sz val="12"/>
      <color indexed="62"/>
      <name val="Arial MT"/>
    </font>
    <font>
      <sz val="12"/>
      <name val="Arial MT"/>
      <family val="2"/>
    </font>
    <font>
      <sz val="8"/>
      <name val="Arial MT"/>
    </font>
    <font>
      <sz val="11"/>
      <color rgb="FF0000FF"/>
      <name val="Arial MT"/>
    </font>
    <font>
      <sz val="9"/>
      <name val="Arial"/>
      <family val="2"/>
    </font>
    <font>
      <sz val="8"/>
      <name val="Calibri"/>
      <family val="2"/>
      <scheme val="minor"/>
    </font>
    <font>
      <b/>
      <sz val="11"/>
      <name val="Times New Roman"/>
      <family val="1"/>
    </font>
    <font>
      <b/>
      <sz val="10"/>
      <name val="Times New Roman"/>
      <family val="1"/>
    </font>
    <font>
      <sz val="10"/>
      <name val="Times New Roman"/>
      <family val="1"/>
    </font>
    <font>
      <sz val="9"/>
      <name val="Times New Roman"/>
      <family val="1"/>
    </font>
    <font>
      <sz val="10"/>
      <name val="Calibri"/>
      <family val="2"/>
      <scheme val="minor"/>
    </font>
    <font>
      <b/>
      <sz val="8"/>
      <name val="Times New Roman"/>
      <family val="1"/>
    </font>
    <font>
      <b/>
      <sz val="14"/>
      <color rgb="FFFF0000"/>
      <name val="Calibri"/>
      <family val="2"/>
      <scheme val="minor"/>
    </font>
    <font>
      <i/>
      <sz val="11"/>
      <color indexed="12"/>
      <name val="Arial"/>
      <family val="2"/>
    </font>
    <font>
      <b/>
      <sz val="12"/>
      <color theme="1"/>
      <name val="Calibri"/>
      <family val="2"/>
      <scheme val="minor"/>
    </font>
    <font>
      <b/>
      <sz val="12"/>
      <name val="Calibri"/>
      <family val="2"/>
      <scheme val="minor"/>
    </font>
    <font>
      <sz val="8"/>
      <name val="Times New Roman"/>
      <family val="1"/>
    </font>
    <font>
      <sz val="8"/>
      <color theme="1"/>
      <name val="Times New Roman"/>
      <family val="1"/>
    </font>
    <font>
      <b/>
      <i/>
      <sz val="9"/>
      <color theme="1"/>
      <name val="Times New Roman"/>
      <family val="1"/>
    </font>
    <font>
      <i/>
      <sz val="8"/>
      <color theme="1"/>
      <name val="Times New Roman"/>
      <family val="1"/>
    </font>
    <font>
      <b/>
      <sz val="8"/>
      <color theme="1"/>
      <name val="Times New Roman"/>
      <family val="1"/>
    </font>
    <font>
      <sz val="8"/>
      <color theme="1"/>
      <name val="Calibri"/>
      <family val="2"/>
      <scheme val="minor"/>
    </font>
    <font>
      <i/>
      <sz val="10"/>
      <name val="Times New Roman"/>
      <family val="1"/>
    </font>
    <font>
      <i/>
      <sz val="11"/>
      <name val="Times New Roman"/>
      <family val="1"/>
    </font>
  </fonts>
  <fills count="6">
    <fill>
      <patternFill patternType="none"/>
    </fill>
    <fill>
      <patternFill patternType="gray125"/>
    </fill>
    <fill>
      <patternFill patternType="gray125">
        <fgColor indexed="8"/>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style="medium">
        <color auto="1"/>
      </left>
      <right style="medium">
        <color auto="1"/>
      </right>
      <top style="medium">
        <color auto="1"/>
      </top>
      <bottom style="medium">
        <color auto="1"/>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93">
    <xf numFmtId="0" fontId="0" fillId="0" borderId="0" xfId="0"/>
    <xf numFmtId="44" fontId="20" fillId="0" borderId="0" xfId="1" quotePrefix="1" applyFont="1" applyFill="1" applyProtection="1"/>
    <xf numFmtId="166" fontId="15" fillId="3" borderId="6" xfId="0" applyNumberFormat="1" applyFont="1" applyFill="1" applyBorder="1" applyProtection="1">
      <protection locked="0"/>
    </xf>
    <xf numFmtId="168" fontId="14" fillId="3" borderId="6" xfId="0" applyNumberFormat="1" applyFont="1" applyFill="1" applyBorder="1" applyProtection="1">
      <protection locked="0"/>
    </xf>
    <xf numFmtId="169" fontId="14" fillId="3" borderId="6" xfId="0" quotePrefix="1" applyNumberFormat="1" applyFont="1" applyFill="1" applyBorder="1" applyProtection="1">
      <protection locked="0"/>
    </xf>
    <xf numFmtId="14" fontId="7" fillId="4" borderId="1" xfId="0" applyNumberFormat="1" applyFont="1" applyFill="1" applyBorder="1" applyAlignment="1" applyProtection="1">
      <alignment horizontal="center" vertical="center"/>
      <protection locked="0"/>
    </xf>
    <xf numFmtId="165" fontId="7" fillId="4" borderId="1" xfId="0" applyNumberFormat="1" applyFont="1" applyFill="1" applyBorder="1" applyAlignment="1" applyProtection="1">
      <alignment horizontal="center" vertical="center"/>
      <protection locked="0"/>
    </xf>
    <xf numFmtId="1" fontId="7" fillId="4" borderId="0" xfId="0" applyNumberFormat="1" applyFont="1" applyFill="1" applyAlignment="1" applyProtection="1">
      <alignment horizontal="center"/>
      <protection locked="0"/>
    </xf>
    <xf numFmtId="9" fontId="7" fillId="4" borderId="1" xfId="0" applyNumberFormat="1" applyFont="1" applyFill="1" applyBorder="1" applyAlignment="1" applyProtection="1">
      <alignment horizontal="center" vertical="center"/>
      <protection locked="0"/>
    </xf>
    <xf numFmtId="0" fontId="12" fillId="2" borderId="0" xfId="0" applyFont="1" applyFill="1" applyAlignment="1">
      <alignment horizontal="centerContinuous"/>
    </xf>
    <xf numFmtId="0" fontId="0" fillId="2" borderId="0" xfId="0" applyFill="1" applyAlignment="1">
      <alignment horizontal="centerContinuous"/>
    </xf>
    <xf numFmtId="0" fontId="13" fillId="0" borderId="0" xfId="0" applyFont="1"/>
    <xf numFmtId="0" fontId="13" fillId="0" borderId="0" xfId="0" applyFont="1" applyAlignment="1">
      <alignment horizontal="center"/>
    </xf>
    <xf numFmtId="0" fontId="16" fillId="0" borderId="0" xfId="0" applyFont="1"/>
    <xf numFmtId="167" fontId="13" fillId="0" borderId="0" xfId="0" applyNumberFormat="1" applyFont="1"/>
    <xf numFmtId="0" fontId="13" fillId="0" borderId="0" xfId="0" applyFont="1" applyAlignment="1">
      <alignment horizontal="centerContinuous"/>
    </xf>
    <xf numFmtId="167" fontId="18" fillId="0" borderId="0" xfId="0" quotePrefix="1" applyNumberFormat="1" applyFont="1"/>
    <xf numFmtId="7" fontId="13" fillId="0" borderId="7" xfId="0" quotePrefix="1" applyNumberFormat="1" applyFont="1" applyBorder="1"/>
    <xf numFmtId="169" fontId="14" fillId="0" borderId="0" xfId="0" quotePrefix="1" applyNumberFormat="1" applyFont="1"/>
    <xf numFmtId="0" fontId="18" fillId="0" borderId="0" xfId="0" applyFont="1" applyAlignment="1">
      <alignment horizontal="centerContinuous"/>
    </xf>
    <xf numFmtId="0" fontId="19" fillId="0" borderId="0" xfId="0" applyFont="1"/>
    <xf numFmtId="168" fontId="13" fillId="0" borderId="0" xfId="0" applyNumberFormat="1" applyFont="1"/>
    <xf numFmtId="170" fontId="13" fillId="0" borderId="0" xfId="0" applyNumberFormat="1" applyFont="1"/>
    <xf numFmtId="170" fontId="13" fillId="0" borderId="0" xfId="0" applyNumberFormat="1" applyFont="1" applyAlignment="1">
      <alignment horizontal="right"/>
    </xf>
    <xf numFmtId="171" fontId="13" fillId="0" borderId="0" xfId="0" applyNumberFormat="1" applyFont="1" applyAlignment="1">
      <alignment horizontal="left"/>
    </xf>
    <xf numFmtId="5" fontId="13" fillId="0" borderId="0" xfId="0" applyNumberFormat="1" applyFont="1"/>
    <xf numFmtId="171" fontId="13" fillId="0" borderId="0" xfId="0" applyNumberFormat="1" applyFont="1" applyAlignment="1">
      <alignment horizontal="center"/>
    </xf>
    <xf numFmtId="172" fontId="13" fillId="0" borderId="0" xfId="0" applyNumberFormat="1" applyFont="1"/>
    <xf numFmtId="173" fontId="13" fillId="0" borderId="0" xfId="0" applyNumberFormat="1" applyFont="1" applyAlignment="1">
      <alignment horizontal="right"/>
    </xf>
    <xf numFmtId="173" fontId="13" fillId="0" borderId="0" xfId="0" quotePrefix="1" applyNumberFormat="1" applyFont="1"/>
    <xf numFmtId="174" fontId="13" fillId="0" borderId="0" xfId="0" applyNumberFormat="1" applyFont="1" applyAlignment="1">
      <alignment horizontal="left"/>
    </xf>
    <xf numFmtId="39" fontId="13" fillId="0" borderId="0" xfId="0" quotePrefix="1" applyNumberFormat="1" applyFont="1"/>
    <xf numFmtId="0" fontId="13" fillId="0" borderId="0" xfId="0" applyFont="1" applyAlignment="1">
      <alignment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3" fillId="0" borderId="0" xfId="0" applyFont="1" applyAlignment="1">
      <alignment horizontal="right"/>
    </xf>
    <xf numFmtId="0" fontId="22" fillId="0" borderId="5" xfId="0" applyFont="1" applyBorder="1" applyAlignment="1">
      <alignment horizontal="left" vertical="center"/>
    </xf>
    <xf numFmtId="175" fontId="23" fillId="0" borderId="0" xfId="0" applyNumberFormat="1" applyFont="1" applyAlignment="1">
      <alignment horizontal="center" vertical="center"/>
    </xf>
    <xf numFmtId="0" fontId="24" fillId="0" borderId="7" xfId="0" applyFont="1" applyBorder="1" applyAlignment="1">
      <alignment horizontal="center" vertical="center"/>
    </xf>
    <xf numFmtId="175" fontId="24" fillId="0" borderId="7" xfId="0" applyNumberFormat="1" applyFont="1" applyBorder="1" applyAlignment="1">
      <alignment horizontal="center" vertical="center"/>
    </xf>
    <xf numFmtId="0" fontId="25" fillId="0" borderId="0" xfId="0" applyFont="1"/>
    <xf numFmtId="0" fontId="26" fillId="0" borderId="0" xfId="0" applyFont="1"/>
    <xf numFmtId="0" fontId="1" fillId="0" borderId="0" xfId="0" applyFont="1" applyAlignment="1">
      <alignment horizontal="left" vertical="center"/>
    </xf>
    <xf numFmtId="0" fontId="1" fillId="0" borderId="1" xfId="0" applyFont="1" applyBorder="1" applyAlignment="1">
      <alignment horizontal="center" vertical="center"/>
    </xf>
    <xf numFmtId="2" fontId="8" fillId="4" borderId="1" xfId="0" applyNumberFormat="1" applyFont="1" applyFill="1" applyBorder="1" applyProtection="1">
      <protection locked="0"/>
    </xf>
    <xf numFmtId="0" fontId="10" fillId="0" borderId="0" xfId="0" applyFont="1" applyAlignment="1">
      <alignment horizontal="center"/>
    </xf>
    <xf numFmtId="0" fontId="0" fillId="0" borderId="0" xfId="0" applyAlignment="1">
      <alignment horizontal="center"/>
    </xf>
    <xf numFmtId="0" fontId="18" fillId="0" borderId="0" xfId="0" applyFont="1"/>
    <xf numFmtId="0" fontId="2" fillId="0" borderId="0" xfId="0" applyFont="1" applyAlignment="1">
      <alignment horizontal="center" vertical="center"/>
    </xf>
    <xf numFmtId="0" fontId="7" fillId="0" borderId="0" xfId="0" applyFont="1" applyAlignment="1">
      <alignment horizontal="left" vertical="center"/>
    </xf>
    <xf numFmtId="0" fontId="30" fillId="0" borderId="0" xfId="0" applyFont="1" applyAlignment="1">
      <alignment horizontal="center" vertical="center"/>
    </xf>
    <xf numFmtId="0" fontId="30" fillId="0" borderId="0" xfId="0" applyFont="1"/>
    <xf numFmtId="0" fontId="30" fillId="0" borderId="0" xfId="0" applyFont="1" applyAlignment="1">
      <alignment horizontal="right"/>
    </xf>
    <xf numFmtId="0" fontId="30" fillId="0" borderId="0" xfId="0" applyFont="1" applyAlignment="1">
      <alignment horizontal="left" vertical="center"/>
    </xf>
    <xf numFmtId="0" fontId="7" fillId="0" borderId="0" xfId="0" applyFont="1"/>
    <xf numFmtId="0" fontId="7" fillId="0" borderId="10" xfId="0" applyFont="1" applyBorder="1" applyAlignment="1">
      <alignment horizontal="left"/>
    </xf>
    <xf numFmtId="0" fontId="7" fillId="0" borderId="10" xfId="0" applyFont="1" applyBorder="1" applyAlignment="1">
      <alignment vertical="center"/>
    </xf>
    <xf numFmtId="0" fontId="1" fillId="0" borderId="3" xfId="0" applyFont="1" applyBorder="1" applyAlignment="1">
      <alignment horizontal="left" vertical="center"/>
    </xf>
    <xf numFmtId="0" fontId="2" fillId="0" borderId="3" xfId="0" applyFont="1" applyBorder="1"/>
    <xf numFmtId="0" fontId="2" fillId="0" borderId="0" xfId="0" applyFont="1"/>
    <xf numFmtId="0" fontId="31" fillId="0" borderId="0" xfId="0" applyFont="1"/>
    <xf numFmtId="0" fontId="32" fillId="0" borderId="0" xfId="0" applyFont="1" applyAlignment="1">
      <alignment horizontal="left" vertical="center"/>
    </xf>
    <xf numFmtId="0" fontId="32" fillId="0" borderId="0" xfId="0" applyFont="1"/>
    <xf numFmtId="0" fontId="32" fillId="0" borderId="0" xfId="0" applyFont="1" applyAlignment="1">
      <alignment vertical="center"/>
    </xf>
    <xf numFmtId="0" fontId="1" fillId="0" borderId="0" xfId="0" applyFont="1" applyAlignment="1">
      <alignment horizontal="left"/>
    </xf>
    <xf numFmtId="8" fontId="7" fillId="0" borderId="0" xfId="0" applyNumberFormat="1" applyFont="1" applyAlignment="1">
      <alignment vertical="center"/>
    </xf>
    <xf numFmtId="14" fontId="7" fillId="0" borderId="0" xfId="0" applyNumberFormat="1" applyFont="1" applyAlignment="1">
      <alignment horizontal="left" vertical="center"/>
    </xf>
    <xf numFmtId="1" fontId="7" fillId="0" borderId="0" xfId="0" applyNumberFormat="1" applyFont="1" applyAlignment="1">
      <alignment vertical="center"/>
    </xf>
    <xf numFmtId="0" fontId="32" fillId="0" borderId="0" xfId="0" applyFont="1" applyAlignment="1">
      <alignment horizontal="right" vertical="center"/>
    </xf>
    <xf numFmtId="8" fontId="7" fillId="0" borderId="3" xfId="0" applyNumberFormat="1" applyFont="1" applyBorder="1" applyAlignment="1">
      <alignment horizontal="center" vertical="center"/>
    </xf>
    <xf numFmtId="0" fontId="34" fillId="0" borderId="0" xfId="0" applyFont="1" applyAlignment="1">
      <alignment horizontal="center" vertical="center"/>
    </xf>
    <xf numFmtId="0" fontId="31" fillId="0" borderId="0" xfId="0" applyFont="1" applyAlignment="1">
      <alignment horizontal="right" vertical="center"/>
    </xf>
    <xf numFmtId="8" fontId="30" fillId="0" borderId="0" xfId="0" applyNumberFormat="1" applyFont="1" applyAlignment="1">
      <alignment horizontal="right" vertical="center"/>
    </xf>
    <xf numFmtId="0" fontId="31" fillId="0" borderId="0" xfId="0" applyFont="1" applyAlignment="1">
      <alignment horizontal="center" vertical="center"/>
    </xf>
    <xf numFmtId="8" fontId="7" fillId="0" borderId="0" xfId="0" applyNumberFormat="1"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right" wrapText="1"/>
    </xf>
    <xf numFmtId="0" fontId="2" fillId="0" borderId="0" xfId="0" applyFont="1" applyAlignment="1">
      <alignment horizontal="left"/>
    </xf>
    <xf numFmtId="0" fontId="5" fillId="0" borderId="0" xfId="0" applyFont="1" applyAlignment="1">
      <alignment horizontal="center" wrapText="1"/>
    </xf>
    <xf numFmtId="0" fontId="1" fillId="0" borderId="0" xfId="0" applyFont="1" applyAlignment="1">
      <alignment horizontal="center" vertical="center"/>
    </xf>
    <xf numFmtId="1" fontId="7" fillId="0" borderId="0" xfId="0" applyNumberFormat="1" applyFont="1" applyAlignment="1">
      <alignment horizontal="center"/>
    </xf>
    <xf numFmtId="9" fontId="7" fillId="0" borderId="0" xfId="0" applyNumberFormat="1" applyFont="1" applyAlignment="1">
      <alignment horizontal="right" vertical="center"/>
    </xf>
    <xf numFmtId="164" fontId="7" fillId="0" borderId="0" xfId="0" applyNumberFormat="1" applyFont="1" applyAlignment="1">
      <alignment horizontal="right"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quotePrefix="1" applyFont="1" applyAlignment="1">
      <alignment horizontal="center" vertical="center"/>
    </xf>
    <xf numFmtId="8" fontId="7" fillId="0" borderId="12" xfId="0" applyNumberFormat="1" applyFont="1" applyBorder="1" applyAlignment="1">
      <alignment horizontal="right" vertical="center"/>
    </xf>
    <xf numFmtId="0" fontId="7" fillId="0" borderId="0" xfId="0" applyFont="1" applyAlignment="1">
      <alignment horizontal="center"/>
    </xf>
    <xf numFmtId="49" fontId="7" fillId="0" borderId="0" xfId="0" applyNumberFormat="1" applyFont="1" applyAlignment="1">
      <alignment horizontal="right" vertical="center"/>
    </xf>
    <xf numFmtId="9" fontId="7" fillId="5" borderId="0" xfId="0" applyNumberFormat="1" applyFont="1" applyFill="1" applyAlignment="1">
      <alignment horizontal="center" vertical="center"/>
    </xf>
    <xf numFmtId="49" fontId="33" fillId="0" borderId="0" xfId="0" applyNumberFormat="1" applyFont="1" applyAlignment="1">
      <alignment horizontal="center" vertical="center"/>
    </xf>
    <xf numFmtId="9" fontId="7" fillId="5" borderId="0" xfId="0" applyNumberFormat="1" applyFont="1" applyFill="1" applyAlignment="1">
      <alignment horizontal="left" vertical="center"/>
    </xf>
    <xf numFmtId="8" fontId="7" fillId="0" borderId="0" xfId="0" applyNumberFormat="1" applyFont="1" applyAlignment="1">
      <alignment horizontal="right" vertical="center"/>
    </xf>
    <xf numFmtId="0" fontId="7" fillId="0" borderId="0" xfId="0" quotePrefix="1" applyFont="1" applyAlignment="1">
      <alignment horizontal="left" vertical="center"/>
    </xf>
    <xf numFmtId="0" fontId="7" fillId="0" borderId="0" xfId="0" applyFont="1" applyAlignment="1">
      <alignment vertical="center"/>
    </xf>
    <xf numFmtId="40" fontId="1" fillId="0" borderId="0" xfId="0" applyNumberFormat="1" applyFont="1" applyAlignment="1">
      <alignment horizontal="right" vertical="center"/>
    </xf>
    <xf numFmtId="0" fontId="1" fillId="0" borderId="0" xfId="0" applyFont="1" applyAlignment="1">
      <alignment horizontal="right" vertical="center"/>
    </xf>
    <xf numFmtId="0" fontId="4" fillId="0" borderId="0" xfId="0" applyFont="1" applyAlignment="1">
      <alignment horizontal="left" vertical="top"/>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right"/>
    </xf>
    <xf numFmtId="0" fontId="36" fillId="0" borderId="0" xfId="0" applyFont="1" applyAlignment="1">
      <alignment horizontal="center"/>
    </xf>
    <xf numFmtId="169" fontId="22" fillId="0" borderId="6" xfId="0" quotePrefix="1" applyNumberFormat="1" applyFont="1" applyBorder="1"/>
    <xf numFmtId="0" fontId="0" fillId="0" borderId="0" xfId="0" applyAlignment="1">
      <alignment wrapText="1"/>
    </xf>
    <xf numFmtId="0" fontId="37" fillId="0" borderId="0" xfId="2" quotePrefix="1" applyNumberFormat="1" applyFont="1" applyFill="1" applyProtection="1"/>
    <xf numFmtId="0" fontId="21" fillId="3" borderId="0" xfId="0" applyFont="1" applyFill="1" applyAlignment="1" applyProtection="1">
      <alignment horizontal="center" vertical="center"/>
      <protection locked="0"/>
    </xf>
    <xf numFmtId="175" fontId="11" fillId="0" borderId="6" xfId="0" applyNumberFormat="1" applyFont="1" applyBorder="1" applyAlignment="1">
      <alignment horizontal="center" vertical="center"/>
    </xf>
    <xf numFmtId="44" fontId="20" fillId="0" borderId="9" xfId="1" quotePrefix="1" applyFont="1" applyFill="1" applyBorder="1" applyProtection="1"/>
    <xf numFmtId="167" fontId="19" fillId="0" borderId="0" xfId="2" quotePrefix="1" applyNumberFormat="1" applyFont="1" applyFill="1" applyProtection="1"/>
    <xf numFmtId="40" fontId="1" fillId="0" borderId="1" xfId="0" applyNumberFormat="1" applyFont="1" applyBorder="1" applyAlignment="1">
      <alignment horizontal="right" vertical="center"/>
    </xf>
    <xf numFmtId="0" fontId="27" fillId="0" borderId="0" xfId="0" applyFont="1" applyAlignment="1">
      <alignment vertical="top" wrapText="1"/>
    </xf>
    <xf numFmtId="49" fontId="4" fillId="0" borderId="10" xfId="0" quotePrefix="1" applyNumberFormat="1" applyFont="1" applyBorder="1"/>
    <xf numFmtId="0" fontId="0" fillId="0" borderId="0" xfId="0" applyAlignment="1">
      <alignment horizontal="center" wrapText="1"/>
    </xf>
    <xf numFmtId="177" fontId="7" fillId="0" borderId="0" xfId="0" applyNumberFormat="1" applyFont="1" applyAlignment="1">
      <alignment horizontal="center" vertical="center"/>
    </xf>
    <xf numFmtId="164" fontId="40" fillId="0" borderId="0" xfId="0" applyNumberFormat="1" applyFont="1" applyAlignment="1">
      <alignment horizontal="left" vertical="center"/>
    </xf>
    <xf numFmtId="0" fontId="41" fillId="0" borderId="0" xfId="0" applyFont="1" applyAlignment="1">
      <alignment horizontal="left" vertical="center"/>
    </xf>
    <xf numFmtId="0" fontId="7" fillId="0" borderId="0" xfId="0" applyFont="1" applyAlignment="1">
      <alignment horizontal="right" vertical="center"/>
    </xf>
    <xf numFmtId="0" fontId="43" fillId="0" borderId="0" xfId="0" applyFont="1" applyAlignment="1">
      <alignment horizontal="center" wrapText="1"/>
    </xf>
    <xf numFmtId="0" fontId="44" fillId="0" borderId="0" xfId="0" applyFont="1" applyAlignment="1">
      <alignment horizontal="left"/>
    </xf>
    <xf numFmtId="0" fontId="43" fillId="0" borderId="0" xfId="0" applyFont="1" applyAlignment="1">
      <alignment horizontal="center"/>
    </xf>
    <xf numFmtId="0" fontId="46" fillId="0" borderId="0" xfId="0" applyFont="1" applyAlignment="1">
      <alignment horizontal="left"/>
    </xf>
    <xf numFmtId="0" fontId="46" fillId="0" borderId="0" xfId="0" applyFont="1" applyAlignment="1">
      <alignment horizontal="center"/>
    </xf>
    <xf numFmtId="0" fontId="47" fillId="0" borderId="0" xfId="0" applyFont="1" applyAlignment="1">
      <alignment horizontal="left"/>
    </xf>
    <xf numFmtId="0" fontId="46" fillId="0" borderId="0" xfId="0" applyFont="1"/>
    <xf numFmtId="0" fontId="0" fillId="0" borderId="0" xfId="0" applyAlignment="1">
      <alignment vertical="top" wrapText="1"/>
    </xf>
    <xf numFmtId="0" fontId="1" fillId="4" borderId="11"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protection locked="0"/>
    </xf>
    <xf numFmtId="0" fontId="43" fillId="0" borderId="0" xfId="0" applyFont="1" applyAlignment="1">
      <alignment horizontal="center" wrapText="1"/>
    </xf>
    <xf numFmtId="8" fontId="7" fillId="0" borderId="1" xfId="0" applyNumberFormat="1" applyFont="1" applyBorder="1" applyAlignment="1">
      <alignment horizontal="right" vertical="center"/>
    </xf>
    <xf numFmtId="0" fontId="8" fillId="0" borderId="1" xfId="0" applyFont="1" applyBorder="1" applyAlignment="1">
      <alignment horizontal="right" vertical="center"/>
    </xf>
    <xf numFmtId="0" fontId="45" fillId="0" borderId="0" xfId="0" applyFont="1" applyAlignment="1">
      <alignment horizontal="center" wrapText="1"/>
    </xf>
    <xf numFmtId="8" fontId="7" fillId="0" borderId="2" xfId="0" applyNumberFormat="1" applyFont="1" applyBorder="1" applyAlignment="1">
      <alignment horizontal="right" vertical="center"/>
    </xf>
    <xf numFmtId="8" fontId="7" fillId="0" borderId="13" xfId="0" applyNumberFormat="1" applyFont="1" applyBorder="1" applyAlignment="1">
      <alignment horizontal="right" vertical="center"/>
    </xf>
    <xf numFmtId="8" fontId="8" fillId="0" borderId="1" xfId="0" applyNumberFormat="1" applyFont="1" applyBorder="1" applyAlignment="1">
      <alignment horizontal="right" vertical="center"/>
    </xf>
    <xf numFmtId="8" fontId="30" fillId="0" borderId="15" xfId="0" applyNumberFormat="1" applyFont="1" applyBorder="1" applyAlignment="1">
      <alignment horizontal="right" vertical="center"/>
    </xf>
    <xf numFmtId="0" fontId="31" fillId="0" borderId="15" xfId="0" applyFont="1" applyBorder="1" applyAlignment="1">
      <alignment horizontal="right" vertical="center"/>
    </xf>
    <xf numFmtId="0" fontId="30" fillId="0" borderId="0" xfId="0" applyFont="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center"/>
    </xf>
    <xf numFmtId="0" fontId="46" fillId="0" borderId="0" xfId="0" applyFont="1" applyAlignment="1">
      <alignment horizontal="center"/>
    </xf>
    <xf numFmtId="8" fontId="7" fillId="4" borderId="1" xfId="0" applyNumberFormat="1" applyFont="1" applyFill="1" applyBorder="1" applyAlignment="1" applyProtection="1">
      <alignment horizontal="center" vertical="center"/>
      <protection locked="0"/>
    </xf>
    <xf numFmtId="8" fontId="7" fillId="4" borderId="2" xfId="0" applyNumberFormat="1" applyFont="1" applyFill="1" applyBorder="1" applyAlignment="1" applyProtection="1">
      <alignment horizontal="center" vertical="center"/>
      <protection locked="0"/>
    </xf>
    <xf numFmtId="176" fontId="7" fillId="4" borderId="1" xfId="1" applyNumberFormat="1" applyFont="1" applyFill="1" applyBorder="1" applyAlignment="1" applyProtection="1">
      <alignment horizontal="center" vertical="center"/>
      <protection locked="0"/>
    </xf>
    <xf numFmtId="0" fontId="7" fillId="4" borderId="2" xfId="0" applyFont="1" applyFill="1" applyBorder="1" applyAlignment="1" applyProtection="1">
      <alignment vertical="center"/>
      <protection locked="0"/>
    </xf>
    <xf numFmtId="1" fontId="7" fillId="4" borderId="2"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vertical="center"/>
      <protection locked="0"/>
    </xf>
    <xf numFmtId="0" fontId="7" fillId="4" borderId="1" xfId="0" applyFont="1" applyFill="1" applyBorder="1" applyAlignment="1" applyProtection="1">
      <alignment horizontal="center" vertical="center"/>
      <protection locked="0"/>
    </xf>
    <xf numFmtId="8" fontId="7" fillId="0" borderId="1" xfId="0" applyNumberFormat="1" applyFont="1" applyBorder="1" applyAlignment="1">
      <alignment horizontal="center" vertical="center"/>
    </xf>
    <xf numFmtId="0" fontId="7" fillId="4" borderId="1" xfId="0" applyFont="1" applyFill="1" applyBorder="1" applyAlignment="1" applyProtection="1">
      <alignment horizontal="left" vertical="center" wrapText="1"/>
      <protection locked="0"/>
    </xf>
    <xf numFmtId="0" fontId="30" fillId="0" borderId="10" xfId="0" applyFont="1" applyBorder="1" applyAlignment="1">
      <alignment horizontal="left"/>
    </xf>
    <xf numFmtId="0" fontId="7" fillId="4" borderId="1" xfId="0" applyFont="1" applyFill="1" applyBorder="1" applyAlignment="1" applyProtection="1">
      <alignment horizontal="left"/>
      <protection locked="0"/>
    </xf>
    <xf numFmtId="0" fontId="31" fillId="0" borderId="0" xfId="0" applyFont="1" applyAlignment="1">
      <alignment horizontal="left"/>
    </xf>
    <xf numFmtId="0" fontId="31" fillId="0" borderId="0" xfId="0" applyFont="1" applyAlignment="1">
      <alignment horizontal="right" vertical="center"/>
    </xf>
    <xf numFmtId="0" fontId="32" fillId="0" borderId="0" xfId="0" applyFont="1" applyAlignment="1">
      <alignment horizontal="right"/>
    </xf>
    <xf numFmtId="14" fontId="7" fillId="4" borderId="1"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left" vertical="center" wrapText="1"/>
      <protection locked="0"/>
    </xf>
    <xf numFmtId="176" fontId="7" fillId="0" borderId="2" xfId="0" applyNumberFormat="1" applyFont="1" applyBorder="1" applyAlignment="1">
      <alignment horizontal="center"/>
    </xf>
    <xf numFmtId="1" fontId="7" fillId="4" borderId="1" xfId="0" applyNumberFormat="1" applyFont="1" applyFill="1" applyBorder="1" applyAlignment="1" applyProtection="1">
      <alignment horizontal="center" vertical="center"/>
      <protection locked="0"/>
    </xf>
    <xf numFmtId="0" fontId="46" fillId="0" borderId="0" xfId="0" applyFont="1" applyAlignment="1">
      <alignment horizontal="center" wrapText="1"/>
    </xf>
    <xf numFmtId="0" fontId="7" fillId="0" borderId="0" xfId="0" applyFont="1" applyAlignment="1">
      <alignment horizontal="left" vertical="center"/>
    </xf>
    <xf numFmtId="8" fontId="7" fillId="0" borderId="2" xfId="0" applyNumberFormat="1" applyFont="1" applyBorder="1" applyAlignment="1">
      <alignment horizontal="center" vertical="center"/>
    </xf>
    <xf numFmtId="8" fontId="7" fillId="4" borderId="3" xfId="0" applyNumberFormat="1" applyFont="1" applyFill="1" applyBorder="1" applyAlignment="1" applyProtection="1">
      <alignment horizontal="center" vertical="center"/>
      <protection locked="0"/>
    </xf>
    <xf numFmtId="8" fontId="7" fillId="0" borderId="3" xfId="0" applyNumberFormat="1" applyFont="1" applyBorder="1" applyAlignment="1">
      <alignment horizontal="center" vertical="center"/>
    </xf>
    <xf numFmtId="176" fontId="7" fillId="4" borderId="11" xfId="1" applyNumberFormat="1" applyFont="1" applyFill="1" applyBorder="1" applyAlignment="1" applyProtection="1">
      <alignment horizontal="center" vertical="center"/>
      <protection locked="0"/>
    </xf>
    <xf numFmtId="176" fontId="7" fillId="4" borderId="2" xfId="1" applyNumberFormat="1"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5" fillId="0" borderId="3" xfId="0" applyFont="1" applyBorder="1" applyAlignment="1">
      <alignment horizontal="left" vertical="center"/>
    </xf>
    <xf numFmtId="8" fontId="8" fillId="0" borderId="2" xfId="0" applyNumberFormat="1" applyFont="1" applyBorder="1" applyAlignment="1">
      <alignment horizontal="right" vertical="center"/>
    </xf>
    <xf numFmtId="8" fontId="7" fillId="4" borderId="2" xfId="0" applyNumberFormat="1" applyFont="1" applyFill="1" applyBorder="1" applyAlignment="1" applyProtection="1">
      <alignment horizontal="right" vertical="center"/>
      <protection locked="0"/>
    </xf>
    <xf numFmtId="8" fontId="8" fillId="4" borderId="2" xfId="0" applyNumberFormat="1" applyFont="1" applyFill="1" applyBorder="1" applyAlignment="1" applyProtection="1">
      <alignment horizontal="right" vertical="center"/>
      <protection locked="0"/>
    </xf>
    <xf numFmtId="0" fontId="42" fillId="0" borderId="0" xfId="0" applyFont="1" applyAlignment="1">
      <alignment horizontal="left" vertical="center"/>
    </xf>
    <xf numFmtId="0" fontId="1" fillId="0" borderId="1" xfId="0" applyFont="1" applyBorder="1" applyAlignment="1" applyProtection="1">
      <alignment horizontal="center" vertical="center"/>
      <protection locked="0"/>
    </xf>
    <xf numFmtId="0" fontId="4" fillId="0" borderId="10" xfId="0" applyFont="1" applyBorder="1" applyAlignment="1">
      <alignment horizontal="right" wrapText="1"/>
    </xf>
    <xf numFmtId="0" fontId="4" fillId="0" borderId="0" xfId="0" applyFont="1" applyAlignment="1">
      <alignment horizontal="right" wrapText="1"/>
    </xf>
    <xf numFmtId="0" fontId="4" fillId="0" borderId="10" xfId="0" applyFont="1" applyBorder="1" applyAlignment="1">
      <alignment horizontal="center" vertical="top"/>
    </xf>
    <xf numFmtId="8" fontId="7" fillId="0" borderId="0" xfId="0" applyNumberFormat="1" applyFont="1" applyAlignment="1">
      <alignment horizontal="right" vertical="center"/>
    </xf>
    <xf numFmtId="0" fontId="10" fillId="0" borderId="0" xfId="0" applyFont="1" applyAlignment="1">
      <alignment horizontal="center"/>
    </xf>
    <xf numFmtId="0" fontId="0" fillId="0" borderId="0" xfId="0" applyAlignment="1">
      <alignment horizontal="center"/>
    </xf>
    <xf numFmtId="49" fontId="13" fillId="0" borderId="8" xfId="0" applyNumberFormat="1" applyFont="1" applyBorder="1" applyAlignment="1">
      <alignment horizontal="center"/>
    </xf>
    <xf numFmtId="0" fontId="0" fillId="0" borderId="8" xfId="0" applyBorder="1"/>
    <xf numFmtId="0" fontId="18" fillId="0" borderId="0" xfId="0" applyFont="1" applyAlignment="1">
      <alignment horizontal="center"/>
    </xf>
    <xf numFmtId="0" fontId="18" fillId="0" borderId="0" xfId="0" applyFont="1"/>
    <xf numFmtId="0" fontId="0" fillId="0" borderId="0" xfId="0"/>
    <xf numFmtId="0" fontId="0" fillId="0" borderId="0" xfId="0" applyAlignment="1">
      <alignment horizontal="left" vertical="top" wrapText="1"/>
    </xf>
    <xf numFmtId="0" fontId="8" fillId="0" borderId="0" xfId="0" applyFont="1" applyAlignment="1">
      <alignment horizontal="left" vertical="top" wrapText="1"/>
    </xf>
    <xf numFmtId="0" fontId="38" fillId="0" borderId="0" xfId="0" applyFont="1" applyAlignment="1">
      <alignment horizontal="center" wrapText="1"/>
    </xf>
    <xf numFmtId="0" fontId="0" fillId="0" borderId="0" xfId="0" applyAlignment="1">
      <alignment horizontal="left" wrapText="1"/>
    </xf>
    <xf numFmtId="0" fontId="39" fillId="0" borderId="0" xfId="0" applyFont="1" applyAlignment="1">
      <alignment horizontal="center" wrapText="1"/>
    </xf>
  </cellXfs>
  <cellStyles count="3">
    <cellStyle name="Currency" xfId="1" builtinId="4"/>
    <cellStyle name="Normal" xfId="0" builtinId="0"/>
    <cellStyle name="Percent" xfId="2" builtinId="5"/>
  </cellStyles>
  <dxfs count="1">
    <dxf>
      <alignment horizontal="general" vertical="bottom" textRotation="0" wrapText="1" indent="0" justifyLastLine="0" shrinkToFit="0" readingOrder="0"/>
    </dxf>
  </dxfs>
  <tableStyles count="0" defaultTableStyle="TableStyleMedium2" defaultPivotStyle="PivotStyleLight16"/>
  <colors>
    <mruColors>
      <color rgb="FFFFFF99"/>
      <color rgb="FFCCFF99"/>
      <color rgb="FF99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365760</xdr:colOff>
      <xdr:row>98</xdr:row>
      <xdr:rowOff>106680</xdr:rowOff>
    </xdr:from>
    <xdr:to>
      <xdr:col>0</xdr:col>
      <xdr:colOff>365760</xdr:colOff>
      <xdr:row>98</xdr:row>
      <xdr:rowOff>106680</xdr:rowOff>
    </xdr:to>
    <xdr:cxnSp macro="">
      <xdr:nvCxnSpPr>
        <xdr:cNvPr id="2" name="Line 6">
          <a:extLst>
            <a:ext uri="{FF2B5EF4-FFF2-40B4-BE49-F238E27FC236}">
              <a16:creationId xmlns:a16="http://schemas.microsoft.com/office/drawing/2014/main" id="{00000000-0008-0000-0000-000002000000}"/>
            </a:ext>
          </a:extLst>
        </xdr:cNvPr>
        <xdr:cNvCxnSpPr>
          <a:cxnSpLocks noChangeShapeType="1"/>
        </xdr:cNvCxnSpPr>
      </xdr:nvCxnSpPr>
      <xdr:spPr bwMode="auto">
        <a:xfrm>
          <a:off x="365760" y="87325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18</xdr:col>
          <xdr:colOff>190500</xdr:colOff>
          <xdr:row>61</xdr:row>
          <xdr:rowOff>171450</xdr:rowOff>
        </xdr:from>
        <xdr:to>
          <xdr:col>18</xdr:col>
          <xdr:colOff>495300</xdr:colOff>
          <xdr:row>63</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63</xdr:row>
          <xdr:rowOff>0</xdr:rowOff>
        </xdr:from>
        <xdr:to>
          <xdr:col>19</xdr:col>
          <xdr:colOff>247650</xdr:colOff>
          <xdr:row>64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64</xdr:row>
          <xdr:rowOff>0</xdr:rowOff>
        </xdr:from>
        <xdr:to>
          <xdr:col>19</xdr:col>
          <xdr:colOff>247650</xdr:colOff>
          <xdr:row>65</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2643BD-CEFC-4439-8754-B034E9C48823}" name="BCICPITable" displayName="BCICPITable" ref="B32:E53" totalsRowShown="0" headerRowDxfId="0">
  <autoFilter ref="B32:E53" xr:uid="{812643BD-CEFC-4439-8754-B034E9C48823}"/>
  <sortState xmlns:xlrd2="http://schemas.microsoft.com/office/spreadsheetml/2017/richdata2" ref="B33:E53">
    <sortCondition descending="1" ref="B32:B53"/>
  </sortState>
  <tableColumns count="4">
    <tableColumn id="1" xr3:uid="{98DB1B14-BF2D-48B0-A5DD-23A3DCA0C7EE}" name="Ex B Year"/>
    <tableColumn id="4" xr3:uid="{4B299DF2-055A-49D6-A370-704EC9E33C75}" name="Indices Year"/>
    <tableColumn id="2" xr3:uid="{756ABCD2-5116-4FC9-BDAA-6C8F1D48AAF5}" name="BCI"/>
    <tableColumn id="3" xr3:uid="{F8B0AE28-AB5C-403C-BAB3-D3D78A7BD3C1}" name="CPI"/>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9"/>
  <sheetViews>
    <sheetView tabSelected="1" view="pageLayout" topLeftCell="A11" zoomScale="85" zoomScaleNormal="100" zoomScalePageLayoutView="85" workbookViewId="0">
      <selection activeCell="F69" sqref="F69"/>
    </sheetView>
  </sheetViews>
  <sheetFormatPr defaultColWidth="8.140625" defaultRowHeight="15"/>
  <cols>
    <col min="1" max="1" width="4.7109375" style="44" customWidth="1"/>
    <col min="2" max="2" width="2" style="44" customWidth="1"/>
    <col min="3" max="3" width="1.28515625" style="44" customWidth="1"/>
    <col min="4" max="4" width="6.7109375" style="44" customWidth="1"/>
    <col min="5" max="5" width="5.42578125" style="44" customWidth="1"/>
    <col min="6" max="6" width="11.5703125" style="44" customWidth="1"/>
    <col min="7" max="7" width="4.85546875" style="44" customWidth="1"/>
    <col min="8" max="8" width="4.7109375" style="44" customWidth="1"/>
    <col min="9" max="9" width="1" style="44" customWidth="1"/>
    <col min="10" max="10" width="7.7109375" style="44" customWidth="1"/>
    <col min="11" max="11" width="1" style="44" customWidth="1"/>
    <col min="12" max="12" width="6.5703125" style="44" customWidth="1"/>
    <col min="13" max="13" width="1.140625" style="44" customWidth="1"/>
    <col min="14" max="14" width="7.42578125" style="44" customWidth="1"/>
    <col min="15" max="15" width="1.85546875" style="44" customWidth="1"/>
    <col min="16" max="16" width="10" style="44" customWidth="1"/>
    <col min="17" max="17" width="9.28515625" style="44" customWidth="1"/>
    <col min="18" max="18" width="3.5703125" style="44" customWidth="1"/>
    <col min="19" max="19" width="10.42578125" style="44" customWidth="1"/>
    <col min="20" max="20" width="7.7109375" style="44" customWidth="1"/>
    <col min="21" max="21" width="17.7109375" style="44" customWidth="1"/>
    <col min="22" max="16384" width="8.140625" style="44"/>
  </cols>
  <sheetData>
    <row r="1" spans="1:21">
      <c r="A1" s="143" t="s">
        <v>3</v>
      </c>
      <c r="B1" s="143"/>
      <c r="C1" s="143"/>
      <c r="D1" s="143"/>
      <c r="E1" s="143"/>
      <c r="F1" s="143"/>
      <c r="G1" s="143"/>
      <c r="H1" s="143"/>
      <c r="I1" s="143"/>
      <c r="J1" s="143"/>
      <c r="K1" s="143"/>
      <c r="L1" s="143"/>
      <c r="M1" s="143"/>
      <c r="N1" s="143"/>
      <c r="O1" s="143"/>
      <c r="P1" s="143"/>
      <c r="Q1" s="143"/>
      <c r="R1" s="143"/>
      <c r="S1" s="143"/>
      <c r="T1" s="143"/>
      <c r="U1" s="143"/>
    </row>
    <row r="2" spans="1:21">
      <c r="A2" s="143" t="s">
        <v>4</v>
      </c>
      <c r="B2" s="143"/>
      <c r="C2" s="143"/>
      <c r="D2" s="143"/>
      <c r="E2" s="143"/>
      <c r="F2" s="143"/>
      <c r="G2" s="143"/>
      <c r="H2" s="143"/>
      <c r="I2" s="143"/>
      <c r="J2" s="143"/>
      <c r="K2" s="143"/>
      <c r="L2" s="143"/>
      <c r="M2" s="143"/>
      <c r="N2" s="143"/>
      <c r="O2" s="143"/>
      <c r="P2" s="143"/>
      <c r="Q2" s="143"/>
      <c r="R2" s="143"/>
      <c r="S2" s="143"/>
      <c r="T2" s="143"/>
      <c r="U2" s="143"/>
    </row>
    <row r="3" spans="1:21" ht="6" customHeight="1"/>
    <row r="4" spans="1:21">
      <c r="A4" s="143" t="s">
        <v>5</v>
      </c>
      <c r="B4" s="143"/>
      <c r="C4" s="143"/>
      <c r="D4" s="143"/>
      <c r="E4" s="143"/>
      <c r="F4" s="143"/>
      <c r="G4" s="143"/>
      <c r="H4" s="143"/>
      <c r="I4" s="143"/>
      <c r="J4" s="143"/>
      <c r="K4" s="143"/>
      <c r="L4" s="143"/>
      <c r="M4" s="143"/>
      <c r="N4" s="143"/>
      <c r="O4" s="143"/>
      <c r="P4" s="143"/>
      <c r="Q4" s="143"/>
      <c r="R4" s="143"/>
      <c r="S4" s="143"/>
      <c r="T4" s="143"/>
      <c r="U4" s="143"/>
    </row>
    <row r="5" spans="1:21" ht="7.5" customHeight="1">
      <c r="H5" s="50"/>
    </row>
    <row r="6" spans="1:21">
      <c r="A6" s="51"/>
      <c r="B6" s="51"/>
      <c r="C6" s="51"/>
      <c r="D6" s="51"/>
      <c r="E6" s="51"/>
      <c r="F6" s="51"/>
      <c r="G6" s="51"/>
      <c r="H6" s="52"/>
      <c r="I6" s="51"/>
      <c r="J6" s="51"/>
      <c r="K6" s="51"/>
      <c r="L6" s="51"/>
      <c r="M6" s="51"/>
      <c r="N6" s="51"/>
      <c r="O6" s="51"/>
      <c r="P6" s="53" t="s">
        <v>59</v>
      </c>
      <c r="Q6" s="53"/>
      <c r="R6" s="151"/>
      <c r="S6" s="151"/>
      <c r="T6" s="54" t="s">
        <v>14</v>
      </c>
      <c r="U6" s="5"/>
    </row>
    <row r="7" spans="1:21">
      <c r="A7" s="55" t="s">
        <v>101</v>
      </c>
      <c r="B7" s="51"/>
      <c r="C7" s="51"/>
      <c r="D7" s="51"/>
      <c r="E7" s="51"/>
      <c r="F7" s="51"/>
      <c r="G7" s="51"/>
      <c r="H7" s="51"/>
      <c r="I7" s="51"/>
      <c r="J7" s="51"/>
      <c r="K7" s="51"/>
      <c r="L7" s="51"/>
      <c r="M7" s="51"/>
      <c r="N7" s="51"/>
      <c r="O7" s="51"/>
      <c r="P7" s="53" t="s">
        <v>6</v>
      </c>
      <c r="Q7" s="56"/>
      <c r="R7" s="51"/>
      <c r="S7" s="51"/>
      <c r="T7" s="51"/>
      <c r="U7" s="51"/>
    </row>
    <row r="8" spans="1:21">
      <c r="A8" s="150"/>
      <c r="B8" s="150"/>
      <c r="C8" s="150"/>
      <c r="D8" s="150"/>
      <c r="E8" s="150"/>
      <c r="F8" s="150"/>
      <c r="G8" s="150"/>
      <c r="H8" s="150"/>
      <c r="I8" s="150"/>
      <c r="J8" s="150"/>
      <c r="K8" s="150"/>
      <c r="L8" s="51"/>
      <c r="M8" s="51"/>
      <c r="N8" s="51"/>
      <c r="O8" s="51"/>
      <c r="P8" s="153"/>
      <c r="Q8" s="153"/>
      <c r="R8" s="153"/>
      <c r="S8" s="153"/>
      <c r="T8" s="153"/>
      <c r="U8" s="153"/>
    </row>
    <row r="9" spans="1:21">
      <c r="A9" s="148"/>
      <c r="B9" s="148"/>
      <c r="C9" s="148"/>
      <c r="D9" s="148"/>
      <c r="E9" s="148"/>
      <c r="F9" s="148"/>
      <c r="G9" s="148"/>
      <c r="H9" s="148"/>
      <c r="I9" s="148"/>
      <c r="J9" s="148"/>
      <c r="K9" s="148"/>
      <c r="L9" s="51"/>
      <c r="M9" s="51"/>
      <c r="N9" s="51"/>
      <c r="O9" s="51"/>
      <c r="P9" s="153"/>
      <c r="Q9" s="153"/>
      <c r="R9" s="153"/>
      <c r="S9" s="153"/>
      <c r="T9" s="153"/>
      <c r="U9" s="153"/>
    </row>
    <row r="10" spans="1:21">
      <c r="A10" s="148"/>
      <c r="B10" s="148"/>
      <c r="C10" s="148"/>
      <c r="D10" s="148"/>
      <c r="E10" s="148"/>
      <c r="F10" s="148"/>
      <c r="G10" s="148"/>
      <c r="H10" s="148"/>
      <c r="I10" s="148"/>
      <c r="J10" s="148"/>
      <c r="K10" s="148"/>
      <c r="L10" s="51"/>
      <c r="M10" s="51"/>
      <c r="N10" s="51"/>
      <c r="O10" s="51"/>
      <c r="P10" s="160"/>
      <c r="Q10" s="160"/>
      <c r="R10" s="160"/>
      <c r="S10" s="160"/>
      <c r="T10" s="160"/>
      <c r="U10" s="160"/>
    </row>
    <row r="11" spans="1:21">
      <c r="A11" s="148"/>
      <c r="B11" s="148"/>
      <c r="C11" s="148"/>
      <c r="D11" s="148"/>
      <c r="E11" s="148"/>
      <c r="F11" s="148"/>
      <c r="G11" s="148"/>
      <c r="H11" s="148"/>
      <c r="I11" s="148"/>
      <c r="J11" s="148"/>
      <c r="K11" s="148"/>
      <c r="L11" s="51"/>
      <c r="M11" s="51"/>
      <c r="N11" s="51"/>
      <c r="O11" s="51"/>
      <c r="P11" s="154" t="s">
        <v>40</v>
      </c>
      <c r="Q11" s="154"/>
      <c r="R11" s="154"/>
      <c r="S11" s="154"/>
      <c r="T11" s="57"/>
      <c r="U11" s="58"/>
    </row>
    <row r="12" spans="1:21" ht="12.95" customHeight="1">
      <c r="A12" s="148"/>
      <c r="B12" s="148"/>
      <c r="C12" s="148"/>
      <c r="D12" s="148"/>
      <c r="E12" s="148"/>
      <c r="F12" s="148"/>
      <c r="G12" s="148"/>
      <c r="H12" s="148"/>
      <c r="I12" s="148"/>
      <c r="J12" s="148"/>
      <c r="K12" s="148"/>
      <c r="L12" s="51"/>
      <c r="M12" s="51"/>
      <c r="N12" s="51"/>
      <c r="O12" s="51"/>
      <c r="P12" s="153"/>
      <c r="Q12" s="153"/>
      <c r="R12" s="153"/>
      <c r="S12" s="153"/>
      <c r="T12" s="153"/>
      <c r="U12" s="153"/>
    </row>
    <row r="13" spans="1:21" ht="15" customHeight="1">
      <c r="A13" s="148"/>
      <c r="B13" s="148"/>
      <c r="C13" s="148"/>
      <c r="D13" s="148"/>
      <c r="E13" s="148"/>
      <c r="F13" s="148"/>
      <c r="G13" s="148"/>
      <c r="H13" s="148"/>
      <c r="I13" s="148"/>
      <c r="J13" s="148"/>
      <c r="K13" s="148"/>
      <c r="L13" s="51"/>
      <c r="M13" s="51"/>
      <c r="N13" s="51"/>
      <c r="O13" s="51"/>
      <c r="P13" s="155"/>
      <c r="Q13" s="155"/>
      <c r="R13" s="155"/>
      <c r="S13" s="155"/>
      <c r="T13" s="155"/>
      <c r="U13" s="155"/>
    </row>
    <row r="14" spans="1:21" ht="7.15" customHeight="1" thickBot="1">
      <c r="A14" s="59"/>
      <c r="B14" s="59"/>
      <c r="C14" s="59"/>
      <c r="D14" s="59"/>
      <c r="E14" s="59"/>
      <c r="F14" s="59"/>
      <c r="G14" s="59"/>
      <c r="H14" s="59"/>
      <c r="I14" s="59"/>
      <c r="J14" s="59"/>
      <c r="K14" s="59"/>
      <c r="L14" s="59"/>
      <c r="M14" s="59"/>
      <c r="N14" s="59"/>
      <c r="O14" s="59"/>
      <c r="P14" s="60"/>
      <c r="Q14" s="60"/>
      <c r="R14" s="59"/>
      <c r="S14" s="59"/>
      <c r="T14" s="59"/>
      <c r="U14" s="59"/>
    </row>
    <row r="15" spans="1:21" ht="6.6" customHeight="1">
      <c r="P15" s="61"/>
      <c r="Q15" s="61"/>
    </row>
    <row r="16" spans="1:21">
      <c r="A16" s="62" t="s">
        <v>70</v>
      </c>
      <c r="B16" s="63"/>
      <c r="C16" s="63"/>
      <c r="D16" s="63"/>
      <c r="E16" s="159"/>
      <c r="F16" s="159"/>
      <c r="G16" s="157" t="s">
        <v>83</v>
      </c>
      <c r="H16" s="157"/>
      <c r="I16" s="157"/>
      <c r="J16" s="157"/>
      <c r="K16" s="157"/>
      <c r="L16" s="157"/>
      <c r="M16" s="157"/>
      <c r="N16" s="46"/>
      <c r="O16" s="64"/>
      <c r="P16" s="157" t="s">
        <v>69</v>
      </c>
      <c r="Q16" s="157"/>
      <c r="R16" s="157"/>
      <c r="S16" s="152" t="str">
        <f>IF(ExB!K8&gt;0,ROUND(ExB!K12*(ExB!K8*(ExB!F27/ExB!F29)*(ExB!H29/ExB!H27))*ROUND(ExB!K15*ExB!K17*Invoice!N16,4),0)," ")</f>
        <v xml:space="preserve"> </v>
      </c>
      <c r="T16" s="152"/>
      <c r="U16" s="152"/>
    </row>
    <row r="17" spans="1:21">
      <c r="A17" s="156" t="s">
        <v>39</v>
      </c>
      <c r="B17" s="156"/>
      <c r="C17" s="156"/>
      <c r="D17" s="156"/>
      <c r="E17" s="151"/>
      <c r="F17" s="151"/>
      <c r="G17" s="51"/>
      <c r="I17" s="65"/>
      <c r="J17" s="158" t="s">
        <v>68</v>
      </c>
      <c r="K17" s="158"/>
      <c r="L17" s="158"/>
      <c r="M17" s="158"/>
      <c r="N17" s="158"/>
      <c r="O17" s="158"/>
      <c r="P17" s="158"/>
      <c r="Q17" s="158"/>
      <c r="R17" s="158"/>
      <c r="S17" s="161" t="str">
        <f>ExB!K22</f>
        <v xml:space="preserve"> </v>
      </c>
      <c r="T17" s="161"/>
      <c r="U17" s="161"/>
    </row>
    <row r="18" spans="1:21" s="66" customFormat="1">
      <c r="A18" s="163" t="s">
        <v>53</v>
      </c>
      <c r="B18" s="163"/>
      <c r="C18" s="163"/>
      <c r="D18" s="163"/>
      <c r="E18" s="125"/>
      <c r="F18" s="126" t="s">
        <v>52</v>
      </c>
      <c r="G18" s="127"/>
      <c r="H18" s="144" t="s">
        <v>21</v>
      </c>
      <c r="I18" s="144"/>
      <c r="J18" s="144"/>
      <c r="K18" s="144"/>
      <c r="L18" s="144"/>
      <c r="M18" s="144"/>
      <c r="N18" s="128"/>
      <c r="O18" s="144" t="s">
        <v>51</v>
      </c>
      <c r="P18" s="144"/>
      <c r="Q18" s="144"/>
      <c r="R18" s="127"/>
      <c r="S18" s="144" t="s">
        <v>100</v>
      </c>
      <c r="T18" s="144"/>
      <c r="U18" s="144"/>
    </row>
    <row r="19" spans="1:21">
      <c r="A19" s="162"/>
      <c r="B19" s="162"/>
      <c r="C19" s="162"/>
      <c r="D19" s="162"/>
      <c r="E19" s="51"/>
      <c r="F19" s="6"/>
      <c r="G19" s="51"/>
      <c r="H19" s="145"/>
      <c r="I19" s="145"/>
      <c r="J19" s="145"/>
      <c r="K19" s="145"/>
      <c r="L19" s="145"/>
      <c r="M19" s="145"/>
      <c r="N19" s="67"/>
      <c r="O19" s="147"/>
      <c r="P19" s="147"/>
      <c r="Q19" s="147"/>
      <c r="R19" s="51"/>
      <c r="S19" s="131"/>
      <c r="T19" s="131"/>
      <c r="U19" s="131"/>
    </row>
    <row r="20" spans="1:21">
      <c r="A20" s="149"/>
      <c r="B20" s="149"/>
      <c r="C20" s="149"/>
      <c r="D20" s="149"/>
      <c r="E20" s="51"/>
      <c r="F20" s="6"/>
      <c r="G20" s="51"/>
      <c r="H20" s="146"/>
      <c r="I20" s="146"/>
      <c r="J20" s="146"/>
      <c r="K20" s="146"/>
      <c r="L20" s="146"/>
      <c r="M20" s="146"/>
      <c r="N20" s="67"/>
      <c r="O20" s="169"/>
      <c r="P20" s="169"/>
      <c r="Q20" s="169"/>
      <c r="R20" s="51"/>
      <c r="S20" s="131"/>
      <c r="T20" s="131"/>
      <c r="U20" s="131"/>
    </row>
    <row r="21" spans="1:21">
      <c r="A21" s="149"/>
      <c r="B21" s="149"/>
      <c r="C21" s="149"/>
      <c r="D21" s="149"/>
      <c r="E21" s="51"/>
      <c r="F21" s="6"/>
      <c r="G21" s="51"/>
      <c r="H21" s="146"/>
      <c r="I21" s="146"/>
      <c r="J21" s="146"/>
      <c r="K21" s="146"/>
      <c r="L21" s="146"/>
      <c r="M21" s="146"/>
      <c r="N21" s="67"/>
      <c r="O21" s="169"/>
      <c r="P21" s="169"/>
      <c r="Q21" s="169"/>
      <c r="R21" s="51"/>
      <c r="S21" s="131"/>
      <c r="T21" s="131"/>
      <c r="U21" s="131"/>
    </row>
    <row r="22" spans="1:21">
      <c r="A22" s="149"/>
      <c r="B22" s="149"/>
      <c r="C22" s="149"/>
      <c r="D22" s="149"/>
      <c r="E22" s="51"/>
      <c r="F22" s="6"/>
      <c r="G22" s="51"/>
      <c r="H22" s="146"/>
      <c r="I22" s="146"/>
      <c r="J22" s="146"/>
      <c r="K22" s="146"/>
      <c r="L22" s="146"/>
      <c r="M22" s="146"/>
      <c r="N22" s="67"/>
      <c r="O22" s="169"/>
      <c r="P22" s="169"/>
      <c r="Q22" s="169"/>
      <c r="R22" s="51"/>
      <c r="S22" s="131"/>
      <c r="T22" s="131"/>
      <c r="U22" s="131"/>
    </row>
    <row r="23" spans="1:21">
      <c r="A23" s="149"/>
      <c r="B23" s="149"/>
      <c r="C23" s="149"/>
      <c r="D23" s="149"/>
      <c r="E23" s="51"/>
      <c r="F23" s="6"/>
      <c r="G23" s="51"/>
      <c r="H23" s="146"/>
      <c r="I23" s="146"/>
      <c r="J23" s="146"/>
      <c r="K23" s="146"/>
      <c r="L23" s="146"/>
      <c r="M23" s="146"/>
      <c r="N23" s="67"/>
      <c r="O23" s="169"/>
      <c r="P23" s="169"/>
      <c r="Q23" s="169"/>
      <c r="R23" s="51"/>
      <c r="S23" s="131"/>
      <c r="T23" s="131"/>
      <c r="U23" s="131"/>
    </row>
    <row r="24" spans="1:21">
      <c r="A24" s="149"/>
      <c r="B24" s="149"/>
      <c r="C24" s="149"/>
      <c r="D24" s="149"/>
      <c r="E24" s="51"/>
      <c r="F24" s="6"/>
      <c r="G24" s="51"/>
      <c r="H24" s="146"/>
      <c r="I24" s="146"/>
      <c r="J24" s="146"/>
      <c r="K24" s="146"/>
      <c r="L24" s="146"/>
      <c r="M24" s="146"/>
      <c r="N24" s="67"/>
      <c r="O24" s="147"/>
      <c r="P24" s="147"/>
      <c r="Q24" s="147"/>
      <c r="R24" s="51"/>
      <c r="S24" s="131"/>
      <c r="T24" s="131"/>
      <c r="U24" s="131"/>
    </row>
    <row r="25" spans="1:21">
      <c r="A25" s="149"/>
      <c r="B25" s="149"/>
      <c r="C25" s="149"/>
      <c r="D25" s="149"/>
      <c r="E25" s="68"/>
      <c r="F25" s="6"/>
      <c r="G25" s="51"/>
      <c r="H25" s="146"/>
      <c r="I25" s="146"/>
      <c r="J25" s="146"/>
      <c r="K25" s="146"/>
      <c r="L25" s="146"/>
      <c r="M25" s="146"/>
      <c r="N25" s="67"/>
      <c r="O25" s="147"/>
      <c r="P25" s="147"/>
      <c r="Q25" s="147"/>
      <c r="R25" s="51"/>
      <c r="S25" s="131"/>
      <c r="T25" s="131"/>
      <c r="U25" s="131"/>
    </row>
    <row r="26" spans="1:21">
      <c r="A26" s="149"/>
      <c r="B26" s="149"/>
      <c r="C26" s="149"/>
      <c r="D26" s="149"/>
      <c r="E26" s="51"/>
      <c r="F26" s="6"/>
      <c r="G26" s="51"/>
      <c r="H26" s="146"/>
      <c r="I26" s="146"/>
      <c r="J26" s="146"/>
      <c r="K26" s="146"/>
      <c r="L26" s="146"/>
      <c r="M26" s="146"/>
      <c r="N26" s="67"/>
      <c r="O26" s="147"/>
      <c r="P26" s="147"/>
      <c r="Q26" s="147"/>
      <c r="R26" s="51"/>
      <c r="S26" s="131"/>
      <c r="T26" s="131"/>
      <c r="U26" s="131"/>
    </row>
    <row r="27" spans="1:21">
      <c r="A27" s="149"/>
      <c r="B27" s="149"/>
      <c r="C27" s="149"/>
      <c r="D27" s="149"/>
      <c r="E27" s="69"/>
      <c r="F27" s="6"/>
      <c r="G27" s="51"/>
      <c r="H27" s="146"/>
      <c r="I27" s="146"/>
      <c r="J27" s="146"/>
      <c r="K27" s="146"/>
      <c r="L27" s="146"/>
      <c r="M27" s="146"/>
      <c r="N27" s="67"/>
      <c r="O27" s="147"/>
      <c r="P27" s="147"/>
      <c r="Q27" s="147"/>
      <c r="R27" s="51"/>
      <c r="S27" s="131"/>
      <c r="T27" s="131"/>
      <c r="U27" s="131"/>
    </row>
    <row r="28" spans="1:21" ht="15.75" thickBot="1">
      <c r="A28" s="149"/>
      <c r="B28" s="149"/>
      <c r="C28" s="149"/>
      <c r="D28" s="149"/>
      <c r="E28" s="51"/>
      <c r="F28" s="6"/>
      <c r="G28" s="51"/>
      <c r="H28" s="166"/>
      <c r="I28" s="166"/>
      <c r="J28" s="166"/>
      <c r="K28" s="166"/>
      <c r="L28" s="166"/>
      <c r="M28" s="166"/>
      <c r="N28" s="67"/>
      <c r="O28" s="168"/>
      <c r="P28" s="168"/>
      <c r="Q28" s="168"/>
      <c r="R28" s="51"/>
      <c r="S28" s="130"/>
      <c r="T28" s="130"/>
      <c r="U28" s="130"/>
    </row>
    <row r="29" spans="1:21" ht="14.45" customHeight="1" thickBot="1">
      <c r="A29" s="51"/>
      <c r="B29" s="51"/>
      <c r="C29" s="69"/>
      <c r="D29" s="69"/>
      <c r="E29" s="51"/>
      <c r="F29" s="70" t="s">
        <v>62</v>
      </c>
      <c r="H29" s="167">
        <f>SUM(H19:M28)</f>
        <v>0</v>
      </c>
      <c r="I29" s="167"/>
      <c r="J29" s="167"/>
      <c r="K29" s="167"/>
      <c r="L29" s="167"/>
      <c r="M29" s="167"/>
      <c r="N29" s="71" t="s">
        <v>54</v>
      </c>
      <c r="O29" s="167">
        <f>SUM(O19:Q28)</f>
        <v>0</v>
      </c>
      <c r="P29" s="167"/>
      <c r="Q29" s="167"/>
      <c r="R29" s="72" t="s">
        <v>2</v>
      </c>
      <c r="S29" s="180">
        <f>H29+O29</f>
        <v>0</v>
      </c>
      <c r="T29" s="180"/>
      <c r="U29" s="180"/>
    </row>
    <row r="30" spans="1:21" ht="15.75" thickBot="1">
      <c r="A30" s="140" t="s">
        <v>102</v>
      </c>
      <c r="B30" s="140"/>
      <c r="C30" s="140"/>
      <c r="D30" s="140"/>
      <c r="E30" s="140"/>
      <c r="F30" s="140"/>
      <c r="G30" s="140"/>
      <c r="H30" s="140"/>
      <c r="I30" s="140"/>
      <c r="J30" s="140"/>
      <c r="K30" s="140"/>
      <c r="L30" s="140"/>
      <c r="M30" s="140"/>
      <c r="N30" s="140"/>
      <c r="O30" s="140"/>
      <c r="P30" s="140"/>
      <c r="Q30" s="140"/>
      <c r="R30" s="140"/>
      <c r="S30" s="139">
        <f>IFERROR(S16+S29,0)</f>
        <v>0</v>
      </c>
      <c r="T30" s="139"/>
      <c r="U30" s="139"/>
    </row>
    <row r="31" spans="1:21" ht="5.45" customHeight="1">
      <c r="A31" s="73"/>
      <c r="B31" s="73"/>
      <c r="C31" s="73"/>
      <c r="D31" s="73"/>
      <c r="E31" s="73"/>
      <c r="F31" s="73"/>
      <c r="G31" s="73"/>
      <c r="H31" s="73"/>
      <c r="I31" s="73"/>
      <c r="J31" s="73"/>
      <c r="K31" s="73"/>
      <c r="L31" s="73"/>
      <c r="M31" s="73"/>
      <c r="N31" s="73"/>
      <c r="O31" s="73"/>
      <c r="P31" s="73"/>
      <c r="Q31" s="73"/>
      <c r="R31" s="73"/>
      <c r="S31" s="74"/>
      <c r="T31" s="74"/>
      <c r="U31" s="74"/>
    </row>
    <row r="32" spans="1:21" ht="14.45" customHeight="1">
      <c r="A32" s="141" t="s">
        <v>84</v>
      </c>
      <c r="B32" s="141"/>
      <c r="C32" s="141"/>
      <c r="D32" s="141"/>
      <c r="E32" s="141"/>
      <c r="F32" s="141"/>
      <c r="G32" s="141"/>
      <c r="H32" s="141"/>
      <c r="I32" s="141"/>
      <c r="J32" s="141"/>
      <c r="K32" s="141"/>
      <c r="L32" s="141"/>
      <c r="M32" s="141"/>
      <c r="N32" s="141"/>
      <c r="O32" s="141"/>
      <c r="P32" s="141"/>
      <c r="Q32" s="141"/>
      <c r="R32" s="141"/>
      <c r="S32" s="141"/>
      <c r="T32" s="141"/>
      <c r="U32" s="141"/>
    </row>
    <row r="33" spans="1:21" ht="6.6" customHeight="1">
      <c r="A33" s="75"/>
      <c r="B33" s="75"/>
      <c r="C33" s="75"/>
      <c r="D33" s="75"/>
      <c r="E33" s="75"/>
      <c r="F33" s="75"/>
      <c r="G33" s="75"/>
      <c r="H33" s="75"/>
      <c r="I33" s="75"/>
      <c r="J33" s="75"/>
      <c r="K33" s="75"/>
      <c r="L33" s="75"/>
      <c r="M33" s="75"/>
      <c r="N33" s="75"/>
      <c r="O33" s="75"/>
      <c r="P33" s="75"/>
      <c r="Q33" s="75"/>
      <c r="R33" s="75"/>
      <c r="S33" s="75"/>
      <c r="T33" s="75"/>
      <c r="U33" s="75"/>
    </row>
    <row r="34" spans="1:21" ht="14.45" customHeight="1">
      <c r="A34" s="51"/>
      <c r="B34" s="51"/>
      <c r="C34" s="69"/>
      <c r="D34" s="69"/>
      <c r="E34" s="51"/>
      <c r="F34" s="70" t="s">
        <v>65</v>
      </c>
      <c r="G34" s="51"/>
      <c r="H34" s="145"/>
      <c r="I34" s="145"/>
      <c r="J34" s="145"/>
      <c r="K34" s="145"/>
      <c r="L34" s="145"/>
      <c r="M34" s="145"/>
      <c r="N34" s="76" t="s">
        <v>54</v>
      </c>
      <c r="O34" s="145"/>
      <c r="P34" s="145"/>
      <c r="Q34" s="145"/>
      <c r="R34" s="72" t="s">
        <v>2</v>
      </c>
      <c r="S34" s="133">
        <f>H34+O34</f>
        <v>0</v>
      </c>
      <c r="T34" s="133"/>
      <c r="U34" s="138"/>
    </row>
    <row r="35" spans="1:21" ht="13.15" customHeight="1">
      <c r="A35" s="51"/>
      <c r="B35" s="51"/>
      <c r="C35" s="69"/>
      <c r="D35" s="69"/>
      <c r="E35" s="51"/>
      <c r="F35" s="70" t="s">
        <v>63</v>
      </c>
      <c r="G35" s="51"/>
      <c r="H35" s="146"/>
      <c r="I35" s="146"/>
      <c r="J35" s="146"/>
      <c r="K35" s="146"/>
      <c r="L35" s="146"/>
      <c r="M35" s="146"/>
      <c r="N35" s="76" t="s">
        <v>54</v>
      </c>
      <c r="O35" s="145"/>
      <c r="P35" s="145"/>
      <c r="Q35" s="145"/>
      <c r="R35" s="72" t="s">
        <v>2</v>
      </c>
      <c r="S35" s="133">
        <f>O35+H35</f>
        <v>0</v>
      </c>
      <c r="T35" s="133"/>
      <c r="U35" s="138"/>
    </row>
    <row r="36" spans="1:21" ht="14.45" customHeight="1">
      <c r="A36" s="51"/>
      <c r="B36" s="51"/>
      <c r="C36" s="69"/>
      <c r="D36" s="69"/>
      <c r="E36" s="51"/>
      <c r="F36" s="70" t="s">
        <v>67</v>
      </c>
      <c r="G36" s="51"/>
      <c r="H36" s="165">
        <f>H29-H34-H35</f>
        <v>0</v>
      </c>
      <c r="I36" s="165"/>
      <c r="J36" s="165"/>
      <c r="K36" s="165"/>
      <c r="L36" s="165"/>
      <c r="M36" s="165"/>
      <c r="N36" s="76" t="s">
        <v>54</v>
      </c>
      <c r="O36" s="152">
        <f>O29-O34-O35</f>
        <v>0</v>
      </c>
      <c r="P36" s="152"/>
      <c r="Q36" s="152"/>
      <c r="R36" s="72" t="s">
        <v>2</v>
      </c>
      <c r="S36" s="136">
        <f>O36+H36</f>
        <v>0</v>
      </c>
      <c r="T36" s="136"/>
      <c r="U36" s="136"/>
    </row>
    <row r="37" spans="1:21" ht="8.25" customHeight="1" thickBot="1">
      <c r="A37" s="59"/>
      <c r="B37" s="59"/>
      <c r="C37" s="59"/>
      <c r="D37" s="59"/>
      <c r="E37" s="59"/>
      <c r="F37" s="59"/>
      <c r="G37" s="59"/>
      <c r="H37" s="59"/>
      <c r="I37" s="59"/>
      <c r="J37" s="59"/>
      <c r="K37" s="59"/>
      <c r="L37" s="59"/>
      <c r="M37" s="59"/>
      <c r="N37" s="59"/>
      <c r="O37" s="59"/>
      <c r="P37" s="59"/>
      <c r="Q37" s="59"/>
      <c r="R37" s="59"/>
      <c r="S37" s="59"/>
      <c r="T37" s="59"/>
      <c r="U37" s="59"/>
    </row>
    <row r="38" spans="1:21" ht="17.45" customHeight="1">
      <c r="A38" s="142" t="s">
        <v>20</v>
      </c>
      <c r="B38" s="142"/>
      <c r="C38" s="142"/>
      <c r="D38" s="142"/>
      <c r="E38" s="142"/>
      <c r="F38" s="142"/>
      <c r="G38" s="142"/>
      <c r="H38" s="142"/>
      <c r="I38" s="142"/>
      <c r="J38" s="142"/>
      <c r="K38" s="142"/>
      <c r="L38" s="142"/>
      <c r="M38" s="142"/>
      <c r="N38" s="142"/>
      <c r="O38" s="142"/>
      <c r="P38" s="142"/>
      <c r="Q38" s="142"/>
      <c r="R38" s="142"/>
      <c r="S38" s="142"/>
      <c r="T38" s="142"/>
      <c r="U38" s="142"/>
    </row>
    <row r="39" spans="1:21" ht="7.9" customHeight="1">
      <c r="B39" s="77"/>
      <c r="C39" s="77"/>
      <c r="D39" s="77"/>
      <c r="E39" s="77"/>
      <c r="J39" s="78"/>
    </row>
    <row r="40" spans="1:21" s="80" customFormat="1" ht="25.15" customHeight="1">
      <c r="A40" s="132" t="s">
        <v>0</v>
      </c>
      <c r="B40" s="132"/>
      <c r="C40" s="132"/>
      <c r="D40" s="132"/>
      <c r="E40" s="132"/>
      <c r="F40" s="79"/>
      <c r="G40" s="132" t="s">
        <v>103</v>
      </c>
      <c r="H40" s="132"/>
      <c r="I40" s="132"/>
      <c r="J40" s="132"/>
      <c r="K40" s="122"/>
      <c r="L40" s="123"/>
      <c r="M40" s="132" t="s">
        <v>61</v>
      </c>
      <c r="N40" s="132"/>
      <c r="O40" s="132"/>
      <c r="P40" s="132" t="s">
        <v>58</v>
      </c>
      <c r="Q40" s="135"/>
      <c r="R40" s="124"/>
      <c r="S40" s="132" t="s">
        <v>85</v>
      </c>
      <c r="T40" s="132"/>
      <c r="U40" s="124" t="s">
        <v>86</v>
      </c>
    </row>
    <row r="41" spans="1:21" ht="6.75" customHeight="1">
      <c r="J41" s="81"/>
      <c r="R41" s="82"/>
      <c r="S41" s="82"/>
      <c r="T41" s="82"/>
    </row>
    <row r="42" spans="1:21">
      <c r="A42" s="51" t="s">
        <v>42</v>
      </c>
      <c r="B42" s="164" t="s">
        <v>91</v>
      </c>
      <c r="C42" s="164"/>
      <c r="D42" s="164"/>
      <c r="E42" s="164"/>
      <c r="F42" s="164"/>
      <c r="G42" s="164"/>
      <c r="H42" s="7">
        <v>0</v>
      </c>
      <c r="I42" s="83"/>
      <c r="J42" s="84">
        <v>0.05</v>
      </c>
      <c r="K42" s="85"/>
      <c r="L42" s="51"/>
      <c r="M42" s="51"/>
      <c r="N42" s="86">
        <f>IF(H42=1, J42, 0)</f>
        <v>0</v>
      </c>
      <c r="O42" s="87" t="s">
        <v>22</v>
      </c>
      <c r="P42" s="133" t="str">
        <f t="shared" ref="P42:P50" si="0">$S$17</f>
        <v xml:space="preserve"> </v>
      </c>
      <c r="Q42" s="134"/>
      <c r="R42" s="88" t="s">
        <v>2</v>
      </c>
      <c r="S42" s="136">
        <f t="shared" ref="S42:S47" si="1">IFERROR(P42*J42*H42,0)</f>
        <v>0</v>
      </c>
      <c r="T42" s="137"/>
      <c r="U42" s="89">
        <f>S42</f>
        <v>0</v>
      </c>
    </row>
    <row r="43" spans="1:21">
      <c r="A43" s="51" t="s">
        <v>43</v>
      </c>
      <c r="B43" s="164" t="s">
        <v>92</v>
      </c>
      <c r="C43" s="164"/>
      <c r="D43" s="164"/>
      <c r="E43" s="164"/>
      <c r="F43" s="164"/>
      <c r="G43" s="164"/>
      <c r="H43" s="7">
        <v>0</v>
      </c>
      <c r="I43" s="90"/>
      <c r="J43" s="84">
        <v>0.1</v>
      </c>
      <c r="K43" s="85"/>
      <c r="L43" s="51"/>
      <c r="M43" s="51"/>
      <c r="N43" s="86">
        <f>IF(H43=1, N42+J43, 0)</f>
        <v>0</v>
      </c>
      <c r="O43" s="87" t="s">
        <v>22</v>
      </c>
      <c r="P43" s="133" t="str">
        <f t="shared" si="0"/>
        <v xml:space="preserve"> </v>
      </c>
      <c r="Q43" s="134"/>
      <c r="R43" s="88" t="s">
        <v>2</v>
      </c>
      <c r="S43" s="136">
        <f t="shared" si="1"/>
        <v>0</v>
      </c>
      <c r="T43" s="137"/>
      <c r="U43" s="89">
        <f>SUM(S42:T43)</f>
        <v>0</v>
      </c>
    </row>
    <row r="44" spans="1:21">
      <c r="A44" s="51" t="s">
        <v>44</v>
      </c>
      <c r="B44" s="164" t="s">
        <v>93</v>
      </c>
      <c r="C44" s="164"/>
      <c r="D44" s="164"/>
      <c r="E44" s="164"/>
      <c r="F44" s="164"/>
      <c r="G44" s="164"/>
      <c r="H44" s="7">
        <v>0</v>
      </c>
      <c r="I44" s="90"/>
      <c r="J44" s="84">
        <v>0.2</v>
      </c>
      <c r="K44" s="85"/>
      <c r="L44" s="51"/>
      <c r="M44" s="51"/>
      <c r="N44" s="86">
        <f t="shared" ref="N44:N47" si="2">IF(H44=1, N43+J44, 0)</f>
        <v>0</v>
      </c>
      <c r="O44" s="87" t="s">
        <v>22</v>
      </c>
      <c r="P44" s="133" t="str">
        <f t="shared" si="0"/>
        <v xml:space="preserve"> </v>
      </c>
      <c r="Q44" s="134"/>
      <c r="R44" s="88" t="s">
        <v>2</v>
      </c>
      <c r="S44" s="136">
        <f t="shared" si="1"/>
        <v>0</v>
      </c>
      <c r="T44" s="137"/>
      <c r="U44" s="89">
        <f>SUM(S42:T44)</f>
        <v>0</v>
      </c>
    </row>
    <row r="45" spans="1:21">
      <c r="A45" s="51" t="s">
        <v>45</v>
      </c>
      <c r="B45" s="164" t="s">
        <v>94</v>
      </c>
      <c r="C45" s="164"/>
      <c r="D45" s="164"/>
      <c r="E45" s="164"/>
      <c r="F45" s="164"/>
      <c r="G45" s="164"/>
      <c r="H45" s="7">
        <v>0</v>
      </c>
      <c r="I45" s="90"/>
      <c r="J45" s="84">
        <v>0.2</v>
      </c>
      <c r="K45" s="85"/>
      <c r="L45" s="51"/>
      <c r="M45" s="51"/>
      <c r="N45" s="86">
        <f t="shared" si="2"/>
        <v>0</v>
      </c>
      <c r="O45" s="87" t="s">
        <v>22</v>
      </c>
      <c r="P45" s="133" t="str">
        <f t="shared" si="0"/>
        <v xml:space="preserve"> </v>
      </c>
      <c r="Q45" s="134"/>
      <c r="R45" s="88" t="s">
        <v>2</v>
      </c>
      <c r="S45" s="136">
        <f t="shared" si="1"/>
        <v>0</v>
      </c>
      <c r="T45" s="137"/>
      <c r="U45" s="89">
        <f>SUM(S42:T45)</f>
        <v>0</v>
      </c>
    </row>
    <row r="46" spans="1:21">
      <c r="A46" s="51" t="s">
        <v>46</v>
      </c>
      <c r="B46" s="164" t="s">
        <v>95</v>
      </c>
      <c r="C46" s="164"/>
      <c r="D46" s="164"/>
      <c r="E46" s="164"/>
      <c r="F46" s="164"/>
      <c r="G46" s="164"/>
      <c r="H46" s="7">
        <v>0</v>
      </c>
      <c r="I46" s="90"/>
      <c r="J46" s="84">
        <v>0.05</v>
      </c>
      <c r="K46" s="85"/>
      <c r="L46" s="51"/>
      <c r="M46" s="51"/>
      <c r="N46" s="86">
        <f t="shared" si="2"/>
        <v>0</v>
      </c>
      <c r="O46" s="87" t="s">
        <v>22</v>
      </c>
      <c r="P46" s="133" t="str">
        <f t="shared" si="0"/>
        <v xml:space="preserve"> </v>
      </c>
      <c r="Q46" s="134"/>
      <c r="R46" s="88" t="s">
        <v>2</v>
      </c>
      <c r="S46" s="136">
        <f t="shared" si="1"/>
        <v>0</v>
      </c>
      <c r="T46" s="137"/>
      <c r="U46" s="89">
        <f>SUM(S42:T46)</f>
        <v>0</v>
      </c>
    </row>
    <row r="47" spans="1:21">
      <c r="A47" s="51" t="s">
        <v>47</v>
      </c>
      <c r="B47" s="164" t="s">
        <v>96</v>
      </c>
      <c r="C47" s="164"/>
      <c r="D47" s="164"/>
      <c r="E47" s="164"/>
      <c r="F47" s="164"/>
      <c r="G47" s="164"/>
      <c r="H47" s="7">
        <v>0</v>
      </c>
      <c r="I47" s="90"/>
      <c r="J47" s="84">
        <v>0.05</v>
      </c>
      <c r="K47" s="85"/>
      <c r="M47" s="51"/>
      <c r="N47" s="86">
        <f t="shared" si="2"/>
        <v>0</v>
      </c>
      <c r="O47" s="87" t="s">
        <v>22</v>
      </c>
      <c r="P47" s="133" t="str">
        <f t="shared" si="0"/>
        <v xml:space="preserve"> </v>
      </c>
      <c r="Q47" s="134"/>
      <c r="R47" s="88" t="s">
        <v>2</v>
      </c>
      <c r="S47" s="136">
        <f t="shared" si="1"/>
        <v>0</v>
      </c>
      <c r="T47" s="137"/>
      <c r="U47" s="89">
        <f>SUM(S42:T47)</f>
        <v>0</v>
      </c>
    </row>
    <row r="48" spans="1:21">
      <c r="A48" s="51" t="s">
        <v>48</v>
      </c>
      <c r="B48" s="164" t="s">
        <v>97</v>
      </c>
      <c r="C48" s="164"/>
      <c r="D48" s="164"/>
      <c r="E48" s="164"/>
      <c r="F48" s="164"/>
      <c r="G48" s="164"/>
      <c r="H48" s="7">
        <v>0</v>
      </c>
      <c r="I48" s="91" t="s">
        <v>60</v>
      </c>
      <c r="J48" s="92">
        <v>0.3</v>
      </c>
      <c r="K48" s="93" t="s">
        <v>22</v>
      </c>
      <c r="L48" s="8">
        <v>0</v>
      </c>
      <c r="M48" s="94" t="s">
        <v>1</v>
      </c>
      <c r="N48" s="118">
        <f>IFERROR(IF(H48=1,N47+(L48*J48),0),0)</f>
        <v>0</v>
      </c>
      <c r="O48" s="87" t="s">
        <v>22</v>
      </c>
      <c r="P48" s="133" t="str">
        <f t="shared" si="0"/>
        <v xml:space="preserve"> </v>
      </c>
      <c r="Q48" s="134"/>
      <c r="R48" s="88" t="s">
        <v>2</v>
      </c>
      <c r="S48" s="136">
        <f>ROUND(IFERROR(P48*(L48*J48)*H48,0),2)</f>
        <v>0</v>
      </c>
      <c r="T48" s="137"/>
      <c r="U48" s="89">
        <f>SUM(S42:T48)</f>
        <v>0</v>
      </c>
    </row>
    <row r="49" spans="1:21">
      <c r="A49" s="51" t="s">
        <v>49</v>
      </c>
      <c r="B49" s="164" t="s">
        <v>98</v>
      </c>
      <c r="C49" s="164"/>
      <c r="D49" s="164"/>
      <c r="E49" s="164"/>
      <c r="F49" s="164"/>
      <c r="G49" s="164"/>
      <c r="H49" s="7">
        <v>0</v>
      </c>
      <c r="I49" s="90"/>
      <c r="J49" s="84">
        <v>0.04</v>
      </c>
      <c r="K49" s="119"/>
      <c r="L49" s="51"/>
      <c r="M49" s="51"/>
      <c r="N49" s="118">
        <f>IF(H49=1, U49/P49, 0)</f>
        <v>0</v>
      </c>
      <c r="O49" s="87" t="s">
        <v>22</v>
      </c>
      <c r="P49" s="133" t="str">
        <f t="shared" si="0"/>
        <v xml:space="preserve"> </v>
      </c>
      <c r="Q49" s="134"/>
      <c r="R49" s="88" t="s">
        <v>2</v>
      </c>
      <c r="S49" s="136">
        <f>IFERROR(IF(H49=0,0,IF(J50*P50&gt;2000,S16-U48-2000,S16-U48-J50*P50)),0)</f>
        <v>0</v>
      </c>
      <c r="T49" s="137"/>
      <c r="U49" s="89">
        <f>SUM(S42:T49)</f>
        <v>0</v>
      </c>
    </row>
    <row r="50" spans="1:21">
      <c r="A50" s="51" t="s">
        <v>50</v>
      </c>
      <c r="B50" s="164" t="s">
        <v>99</v>
      </c>
      <c r="C50" s="164"/>
      <c r="D50" s="164"/>
      <c r="E50" s="164"/>
      <c r="F50" s="164"/>
      <c r="G50" s="164"/>
      <c r="H50" s="7">
        <v>0</v>
      </c>
      <c r="I50" s="90"/>
      <c r="J50" s="84">
        <v>0.01</v>
      </c>
      <c r="K50" s="119"/>
      <c r="L50" s="51"/>
      <c r="M50" s="51"/>
      <c r="N50" s="86">
        <f>IF(H50=1, U50/P50, 0)</f>
        <v>0</v>
      </c>
      <c r="O50" s="87" t="s">
        <v>22</v>
      </c>
      <c r="P50" s="133" t="str">
        <f t="shared" si="0"/>
        <v xml:space="preserve"> </v>
      </c>
      <c r="Q50" s="134"/>
      <c r="R50" s="88" t="s">
        <v>2</v>
      </c>
      <c r="S50" s="136">
        <f>IF(H50=0,0,IF(J50*P50&gt;2000,2000,S16-U49))</f>
        <v>0</v>
      </c>
      <c r="T50" s="137"/>
      <c r="U50" s="89">
        <f>SUM(S42:T50)</f>
        <v>0</v>
      </c>
    </row>
    <row r="51" spans="1:21">
      <c r="A51" s="51"/>
      <c r="B51" s="51"/>
      <c r="C51" s="51"/>
      <c r="D51" s="51"/>
      <c r="E51" s="51"/>
      <c r="F51" s="51"/>
      <c r="G51" s="51"/>
      <c r="H51" s="51"/>
      <c r="I51" s="51"/>
      <c r="J51" s="51"/>
      <c r="K51" s="51"/>
      <c r="L51" s="51"/>
      <c r="M51" s="51"/>
      <c r="N51" s="51"/>
      <c r="O51" s="51"/>
      <c r="P51" s="51"/>
      <c r="Q51" s="51"/>
      <c r="R51" s="51"/>
      <c r="S51" s="95"/>
      <c r="T51" s="95"/>
      <c r="U51" s="95"/>
    </row>
    <row r="52" spans="1:21">
      <c r="A52" s="51"/>
      <c r="B52" s="51"/>
      <c r="C52" s="51"/>
      <c r="D52" s="51"/>
      <c r="E52" s="51"/>
      <c r="F52" s="51"/>
      <c r="G52" s="51"/>
      <c r="I52" s="56"/>
      <c r="J52" s="121" t="s">
        <v>7</v>
      </c>
      <c r="K52" s="97"/>
      <c r="L52" s="164" t="s">
        <v>25</v>
      </c>
      <c r="M52" s="164"/>
      <c r="N52" s="164"/>
      <c r="O52" s="164"/>
      <c r="P52" s="164"/>
      <c r="Q52" s="164"/>
      <c r="R52" s="88" t="s">
        <v>2</v>
      </c>
      <c r="S52" s="136">
        <f>SUM(S42:S50)</f>
        <v>0</v>
      </c>
      <c r="T52" s="136"/>
      <c r="U52" s="172"/>
    </row>
    <row r="53" spans="1:21">
      <c r="A53" s="51"/>
      <c r="B53" s="96"/>
      <c r="C53" s="51"/>
      <c r="D53" s="51"/>
      <c r="E53" s="51"/>
      <c r="F53" s="51"/>
      <c r="G53" s="51"/>
      <c r="I53" s="97"/>
      <c r="J53" s="121" t="s">
        <v>8</v>
      </c>
      <c r="K53" s="97"/>
      <c r="L53" s="164" t="s">
        <v>23</v>
      </c>
      <c r="M53" s="164"/>
      <c r="N53" s="164"/>
      <c r="O53" s="164"/>
      <c r="P53" s="164"/>
      <c r="Q53" s="164"/>
      <c r="R53" s="88" t="s">
        <v>2</v>
      </c>
      <c r="S53" s="173"/>
      <c r="T53" s="173"/>
      <c r="U53" s="174"/>
    </row>
    <row r="54" spans="1:21">
      <c r="A54" s="51"/>
      <c r="B54" s="96"/>
      <c r="C54" s="51"/>
      <c r="D54" s="51"/>
      <c r="E54" s="51"/>
      <c r="F54" s="51"/>
      <c r="G54" s="51"/>
      <c r="I54" s="97"/>
      <c r="J54" s="121" t="s">
        <v>9</v>
      </c>
      <c r="K54" s="97"/>
      <c r="L54" s="164" t="s">
        <v>24</v>
      </c>
      <c r="M54" s="164"/>
      <c r="N54" s="164"/>
      <c r="O54" s="164"/>
      <c r="P54" s="164"/>
      <c r="Q54" s="164"/>
      <c r="R54" s="88" t="s">
        <v>2</v>
      </c>
      <c r="S54" s="136">
        <f>S52-S53</f>
        <v>0</v>
      </c>
      <c r="T54" s="136"/>
      <c r="U54" s="172"/>
    </row>
    <row r="55" spans="1:21">
      <c r="A55" s="51"/>
      <c r="B55" s="96"/>
      <c r="C55" s="51"/>
      <c r="D55" s="51"/>
      <c r="E55" s="51"/>
      <c r="F55" s="51"/>
      <c r="G55" s="51"/>
      <c r="I55" s="97"/>
      <c r="J55" s="121" t="s">
        <v>10</v>
      </c>
      <c r="K55" s="97"/>
      <c r="L55" s="164" t="s">
        <v>78</v>
      </c>
      <c r="M55" s="164"/>
      <c r="N55" s="164"/>
      <c r="O55" s="164"/>
      <c r="P55" s="164"/>
      <c r="Q55" s="164"/>
      <c r="R55" s="88" t="s">
        <v>2</v>
      </c>
      <c r="S55" s="136">
        <f>S34</f>
        <v>0</v>
      </c>
      <c r="T55" s="136"/>
      <c r="U55" s="172"/>
    </row>
    <row r="56" spans="1:21">
      <c r="G56" s="51"/>
      <c r="I56" s="56"/>
      <c r="J56" s="121" t="s">
        <v>11</v>
      </c>
      <c r="K56" s="97"/>
      <c r="L56" s="164" t="s">
        <v>64</v>
      </c>
      <c r="M56" s="164"/>
      <c r="N56" s="164"/>
      <c r="O56" s="164"/>
      <c r="P56" s="164"/>
      <c r="Q56" s="164"/>
      <c r="R56" s="88" t="s">
        <v>2</v>
      </c>
      <c r="S56" s="136">
        <f>S54+S55</f>
        <v>0</v>
      </c>
      <c r="T56" s="136"/>
      <c r="U56" s="172"/>
    </row>
    <row r="57" spans="1:21" ht="15" customHeight="1">
      <c r="S57" s="177" t="s">
        <v>75</v>
      </c>
      <c r="T57" s="177"/>
      <c r="U57" s="98"/>
    </row>
    <row r="58" spans="1:21">
      <c r="A58" s="82" t="s">
        <v>12</v>
      </c>
      <c r="B58" s="176"/>
      <c r="C58" s="176"/>
      <c r="D58" s="176"/>
      <c r="E58" s="176"/>
      <c r="F58" s="176"/>
      <c r="G58" s="176"/>
      <c r="H58" s="176"/>
      <c r="I58" s="176"/>
      <c r="J58" s="176"/>
      <c r="K58" s="176"/>
      <c r="M58" s="99"/>
      <c r="N58" s="99"/>
      <c r="O58" s="99" t="s">
        <v>14</v>
      </c>
      <c r="P58" s="176"/>
      <c r="Q58" s="176"/>
      <c r="S58" s="178"/>
      <c r="T58" s="178"/>
      <c r="U58" s="114"/>
    </row>
    <row r="59" spans="1:21">
      <c r="B59" s="179" t="s">
        <v>13</v>
      </c>
      <c r="C59" s="179"/>
      <c r="D59" s="179"/>
      <c r="E59" s="179"/>
      <c r="F59" s="179"/>
      <c r="G59" s="179"/>
      <c r="H59" s="179"/>
      <c r="I59" s="179"/>
      <c r="J59" s="179"/>
      <c r="K59" s="179"/>
      <c r="U59" s="98"/>
    </row>
    <row r="60" spans="1:21" ht="15.75" thickBot="1">
      <c r="A60" s="171" t="s">
        <v>15</v>
      </c>
      <c r="B60" s="171"/>
      <c r="C60" s="171"/>
      <c r="D60" s="171"/>
      <c r="E60" s="171"/>
      <c r="F60" s="171"/>
      <c r="G60" s="171"/>
      <c r="H60" s="171"/>
      <c r="I60" s="171"/>
      <c r="J60" s="171"/>
      <c r="K60" s="171"/>
      <c r="L60" s="171"/>
      <c r="M60" s="171"/>
      <c r="N60" s="171"/>
      <c r="O60" s="171"/>
      <c r="P60" s="171"/>
      <c r="Q60" s="171"/>
      <c r="R60" s="171"/>
      <c r="S60" s="171"/>
      <c r="T60" s="171"/>
      <c r="U60" s="171"/>
    </row>
    <row r="61" spans="1:21" ht="6" customHeight="1"/>
    <row r="62" spans="1:21" ht="14.45" customHeight="1">
      <c r="D62" s="101" t="s">
        <v>16</v>
      </c>
      <c r="E62" s="101"/>
      <c r="O62" s="175" t="s">
        <v>66</v>
      </c>
      <c r="P62" s="175"/>
      <c r="Q62" s="175"/>
      <c r="R62" s="175"/>
      <c r="S62" s="175"/>
      <c r="T62" s="102"/>
      <c r="U62" s="99"/>
    </row>
    <row r="63" spans="1:21">
      <c r="O63" s="44" t="s">
        <v>55</v>
      </c>
      <c r="U63" s="99"/>
    </row>
    <row r="64" spans="1:21">
      <c r="A64" s="120" t="s">
        <v>90</v>
      </c>
      <c r="D64" s="176"/>
      <c r="E64" s="176"/>
      <c r="F64" s="176"/>
      <c r="G64" s="176"/>
      <c r="H64" s="176"/>
      <c r="I64" s="176"/>
      <c r="J64" s="176"/>
      <c r="K64" s="176"/>
      <c r="L64" s="176"/>
      <c r="M64" s="45"/>
      <c r="O64" s="51" t="s">
        <v>56</v>
      </c>
      <c r="Q64" s="103"/>
      <c r="R64" s="103"/>
      <c r="S64" s="99"/>
      <c r="T64" s="99"/>
      <c r="U64" s="99"/>
    </row>
    <row r="65" spans="1:21">
      <c r="A65" s="120"/>
      <c r="F65" s="100" t="s">
        <v>17</v>
      </c>
      <c r="L65" s="104" t="s">
        <v>18</v>
      </c>
      <c r="M65" s="104"/>
      <c r="N65" s="82"/>
      <c r="O65" s="51" t="s">
        <v>57</v>
      </c>
      <c r="Q65" s="103"/>
      <c r="R65" s="103"/>
      <c r="S65" s="103"/>
      <c r="T65" s="103"/>
      <c r="U65" s="99"/>
    </row>
    <row r="66" spans="1:21">
      <c r="A66" s="120" t="s">
        <v>19</v>
      </c>
      <c r="D66" s="176"/>
      <c r="E66" s="176"/>
      <c r="F66" s="176"/>
      <c r="G66" s="176"/>
      <c r="H66" s="176"/>
      <c r="I66" s="176"/>
      <c r="J66" s="176"/>
      <c r="K66" s="176"/>
      <c r="L66" s="176"/>
      <c r="M66" s="176"/>
      <c r="N66" s="176"/>
      <c r="O66" s="176"/>
      <c r="P66" s="176"/>
      <c r="Q66" s="176"/>
      <c r="R66" s="176"/>
      <c r="S66" s="176"/>
      <c r="T66" s="176"/>
      <c r="U66" s="176"/>
    </row>
    <row r="67" spans="1:21">
      <c r="A67" s="176"/>
      <c r="B67" s="176"/>
      <c r="C67" s="176"/>
      <c r="D67" s="176"/>
      <c r="E67" s="176"/>
      <c r="F67" s="176"/>
      <c r="G67" s="176"/>
      <c r="H67" s="176"/>
      <c r="I67" s="176"/>
      <c r="J67" s="176"/>
      <c r="K67" s="176"/>
      <c r="L67" s="176"/>
      <c r="M67" s="176"/>
      <c r="N67" s="176"/>
      <c r="O67" s="176"/>
      <c r="P67" s="176"/>
      <c r="Q67" s="176"/>
      <c r="R67" s="176"/>
      <c r="S67" s="176"/>
      <c r="T67" s="176"/>
      <c r="U67" s="176"/>
    </row>
    <row r="68" spans="1:21">
      <c r="A68" s="170"/>
      <c r="B68" s="170"/>
      <c r="C68" s="170"/>
      <c r="D68" s="170"/>
      <c r="E68" s="170"/>
      <c r="F68" s="170"/>
      <c r="G68" s="170"/>
      <c r="H68" s="170"/>
      <c r="I68" s="170"/>
      <c r="J68" s="170"/>
      <c r="K68" s="170"/>
      <c r="L68" s="170"/>
      <c r="M68" s="170"/>
      <c r="N68" s="170"/>
      <c r="O68" s="170"/>
      <c r="P68" s="170"/>
      <c r="Q68" s="170"/>
      <c r="R68" s="170"/>
      <c r="S68" s="170"/>
      <c r="T68" s="170"/>
      <c r="U68" s="170"/>
    </row>
    <row r="69" spans="1:21">
      <c r="A69" s="116" t="s">
        <v>109</v>
      </c>
      <c r="B69" s="116"/>
      <c r="C69" s="116"/>
      <c r="D69" s="116"/>
      <c r="E69" s="116"/>
      <c r="F69" s="116"/>
      <c r="G69" s="116"/>
      <c r="H69" s="116"/>
      <c r="I69" s="116"/>
      <c r="J69" s="116"/>
      <c r="K69" s="116"/>
      <c r="L69" s="116"/>
      <c r="M69" s="116"/>
      <c r="N69" s="116"/>
      <c r="O69" s="116"/>
      <c r="P69" s="116"/>
      <c r="Q69" s="116"/>
      <c r="R69" s="116"/>
      <c r="S69" s="116"/>
      <c r="T69" s="116"/>
      <c r="U69" s="105">
        <v>89</v>
      </c>
    </row>
  </sheetData>
  <sheetProtection algorithmName="SHA-512" hashValue="EancG2Q8mC4cjmHJpJSUpCG2E2k83zXqFOI+FQpqTB2Mx37Ct9/kwg9i6aa/YQvjzOL/kf8BN6F/zr8FlR8JsA==" saltValue="XoaYofzqJbgQY9pJC5cSvA==" spinCount="100000" sheet="1" objects="1" scenarios="1" formatCells="0"/>
  <mergeCells count="136">
    <mergeCell ref="O22:Q22"/>
    <mergeCell ref="O23:Q23"/>
    <mergeCell ref="S46:T46"/>
    <mergeCell ref="S47:T47"/>
    <mergeCell ref="P49:Q49"/>
    <mergeCell ref="P50:Q50"/>
    <mergeCell ref="P47:Q47"/>
    <mergeCell ref="P43:Q43"/>
    <mergeCell ref="B59:K59"/>
    <mergeCell ref="L52:Q52"/>
    <mergeCell ref="L53:Q53"/>
    <mergeCell ref="L54:Q54"/>
    <mergeCell ref="L55:Q55"/>
    <mergeCell ref="L56:Q56"/>
    <mergeCell ref="B49:G49"/>
    <mergeCell ref="S48:T48"/>
    <mergeCell ref="S49:T49"/>
    <mergeCell ref="S50:T50"/>
    <mergeCell ref="O29:Q29"/>
    <mergeCell ref="H34:M34"/>
    <mergeCell ref="O36:Q36"/>
    <mergeCell ref="O34:Q34"/>
    <mergeCell ref="S34:U34"/>
    <mergeCell ref="S29:U29"/>
    <mergeCell ref="A20:D20"/>
    <mergeCell ref="A21:D21"/>
    <mergeCell ref="A22:D22"/>
    <mergeCell ref="A23:D23"/>
    <mergeCell ref="H20:M20"/>
    <mergeCell ref="H21:M21"/>
    <mergeCell ref="H22:M22"/>
    <mergeCell ref="H23:M23"/>
    <mergeCell ref="A68:U68"/>
    <mergeCell ref="P46:Q46"/>
    <mergeCell ref="A60:U60"/>
    <mergeCell ref="S52:U52"/>
    <mergeCell ref="S53:U53"/>
    <mergeCell ref="S56:U56"/>
    <mergeCell ref="O62:S62"/>
    <mergeCell ref="D66:U66"/>
    <mergeCell ref="A67:U67"/>
    <mergeCell ref="S54:U54"/>
    <mergeCell ref="S55:U55"/>
    <mergeCell ref="P58:Q58"/>
    <mergeCell ref="S57:T58"/>
    <mergeCell ref="B50:G50"/>
    <mergeCell ref="B58:K58"/>
    <mergeCell ref="D64:L64"/>
    <mergeCell ref="A19:D19"/>
    <mergeCell ref="A24:D24"/>
    <mergeCell ref="A25:D25"/>
    <mergeCell ref="A18:D18"/>
    <mergeCell ref="P48:Q48"/>
    <mergeCell ref="B47:G47"/>
    <mergeCell ref="B48:G48"/>
    <mergeCell ref="H35:M35"/>
    <mergeCell ref="H36:M36"/>
    <mergeCell ref="B42:G42"/>
    <mergeCell ref="B43:G43"/>
    <mergeCell ref="B44:G44"/>
    <mergeCell ref="B45:G45"/>
    <mergeCell ref="B46:G46"/>
    <mergeCell ref="A40:E40"/>
    <mergeCell ref="M40:O40"/>
    <mergeCell ref="G40:J40"/>
    <mergeCell ref="A28:D28"/>
    <mergeCell ref="O35:Q35"/>
    <mergeCell ref="H28:M28"/>
    <mergeCell ref="H29:M29"/>
    <mergeCell ref="O28:Q28"/>
    <mergeCell ref="O20:Q20"/>
    <mergeCell ref="O21:Q21"/>
    <mergeCell ref="P9:U9"/>
    <mergeCell ref="P12:U12"/>
    <mergeCell ref="P11:S11"/>
    <mergeCell ref="P13:U13"/>
    <mergeCell ref="A17:D17"/>
    <mergeCell ref="E17:F17"/>
    <mergeCell ref="A10:K10"/>
    <mergeCell ref="G16:M16"/>
    <mergeCell ref="P16:R16"/>
    <mergeCell ref="J17:R17"/>
    <mergeCell ref="E16:F16"/>
    <mergeCell ref="P10:U10"/>
    <mergeCell ref="S17:U17"/>
    <mergeCell ref="A11:K11"/>
    <mergeCell ref="A12:K12"/>
    <mergeCell ref="A1:U1"/>
    <mergeCell ref="A2:U2"/>
    <mergeCell ref="A4:U4"/>
    <mergeCell ref="H18:M18"/>
    <mergeCell ref="H19:M19"/>
    <mergeCell ref="H24:M24"/>
    <mergeCell ref="H25:M25"/>
    <mergeCell ref="H26:M26"/>
    <mergeCell ref="H27:M27"/>
    <mergeCell ref="O18:Q18"/>
    <mergeCell ref="O19:Q19"/>
    <mergeCell ref="O24:Q24"/>
    <mergeCell ref="O25:Q25"/>
    <mergeCell ref="O26:Q26"/>
    <mergeCell ref="O27:Q27"/>
    <mergeCell ref="A13:K13"/>
    <mergeCell ref="S18:U18"/>
    <mergeCell ref="A26:D26"/>
    <mergeCell ref="A27:D27"/>
    <mergeCell ref="A8:K8"/>
    <mergeCell ref="A9:K9"/>
    <mergeCell ref="R6:S6"/>
    <mergeCell ref="S16:U16"/>
    <mergeCell ref="P8:U8"/>
    <mergeCell ref="S40:T40"/>
    <mergeCell ref="P45:Q45"/>
    <mergeCell ref="P40:Q40"/>
    <mergeCell ref="P42:Q42"/>
    <mergeCell ref="P44:Q44"/>
    <mergeCell ref="S42:T42"/>
    <mergeCell ref="S35:U35"/>
    <mergeCell ref="S36:U36"/>
    <mergeCell ref="S30:U30"/>
    <mergeCell ref="A30:R30"/>
    <mergeCell ref="A32:U32"/>
    <mergeCell ref="A38:U38"/>
    <mergeCell ref="S43:T43"/>
    <mergeCell ref="S44:T44"/>
    <mergeCell ref="S45:T45"/>
    <mergeCell ref="S28:U28"/>
    <mergeCell ref="S19:U19"/>
    <mergeCell ref="S20:U20"/>
    <mergeCell ref="S21:U21"/>
    <mergeCell ref="S22:U22"/>
    <mergeCell ref="S23:U23"/>
    <mergeCell ref="S24:U24"/>
    <mergeCell ref="S25:U25"/>
    <mergeCell ref="S26:U26"/>
    <mergeCell ref="S27:U27"/>
  </mergeCells>
  <phoneticPr fontId="29" type="noConversion"/>
  <dataValidations count="1">
    <dataValidation allowBlank="1" showInputMessage="1" sqref="N16" xr:uid="{00000000-0002-0000-0000-000000000000}"/>
  </dataValidations>
  <printOptions horizontalCentered="1" verticalCentered="1"/>
  <pageMargins left="0.3" right="0.3" top="0.3" bottom="0.3" header="0" footer="0"/>
  <pageSetup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18</xdr:col>
                    <xdr:colOff>190500</xdr:colOff>
                    <xdr:row>61</xdr:row>
                    <xdr:rowOff>171450</xdr:rowOff>
                  </from>
                  <to>
                    <xdr:col>18</xdr:col>
                    <xdr:colOff>495300</xdr:colOff>
                    <xdr:row>63</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18</xdr:col>
                    <xdr:colOff>190500</xdr:colOff>
                    <xdr:row>63</xdr:row>
                    <xdr:rowOff>0</xdr:rowOff>
                  </from>
                  <to>
                    <xdr:col>19</xdr:col>
                    <xdr:colOff>247650</xdr:colOff>
                    <xdr:row>64</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18</xdr:col>
                    <xdr:colOff>190500</xdr:colOff>
                    <xdr:row>64</xdr:row>
                    <xdr:rowOff>0</xdr:rowOff>
                  </from>
                  <to>
                    <xdr:col>19</xdr:col>
                    <xdr:colOff>247650</xdr:colOff>
                    <xdr:row>65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3"/>
  <sheetViews>
    <sheetView workbookViewId="0">
      <selection activeCell="N15" sqref="N15"/>
    </sheetView>
  </sheetViews>
  <sheetFormatPr defaultColWidth="9.7109375" defaultRowHeight="15"/>
  <cols>
    <col min="1" max="1" width="4.7109375" customWidth="1"/>
    <col min="2" max="2" width="7.7109375" customWidth="1"/>
    <col min="3" max="3" width="8.140625" customWidth="1"/>
    <col min="4" max="4" width="7.85546875" customWidth="1"/>
    <col min="5" max="5" width="6.140625" bestFit="1" customWidth="1"/>
    <col min="6" max="6" width="13.28515625" customWidth="1"/>
    <col min="7" max="7" width="2.28515625" customWidth="1"/>
    <col min="8" max="8" width="13.28515625" customWidth="1"/>
    <col min="9" max="9" width="6.28515625" customWidth="1"/>
    <col min="10" max="10" width="11.28515625" customWidth="1"/>
    <col min="11" max="11" width="20.7109375" customWidth="1"/>
    <col min="12" max="12" width="11.28515625" customWidth="1"/>
  </cols>
  <sheetData>
    <row r="1" spans="1:12" ht="15.75" customHeight="1"/>
    <row r="2" spans="1:12" ht="15.75" customHeight="1">
      <c r="A2" s="181" t="s">
        <v>26</v>
      </c>
      <c r="B2" s="182"/>
      <c r="C2" s="182"/>
      <c r="D2" s="182"/>
      <c r="E2" s="182"/>
      <c r="F2" s="182"/>
      <c r="G2" s="182"/>
      <c r="H2" s="182"/>
      <c r="I2" s="182"/>
      <c r="J2" s="182"/>
      <c r="K2" s="182"/>
      <c r="L2" s="182"/>
    </row>
    <row r="3" spans="1:12" ht="15.75" customHeight="1">
      <c r="A3" s="47"/>
      <c r="B3" s="48"/>
      <c r="C3" s="48"/>
      <c r="D3" s="48"/>
      <c r="E3" s="48"/>
      <c r="G3" s="48"/>
      <c r="H3" s="110">
        <v>2026</v>
      </c>
      <c r="I3" s="109" t="s">
        <v>74</v>
      </c>
      <c r="K3" s="48"/>
      <c r="L3" s="48"/>
    </row>
    <row r="4" spans="1:12" ht="18" customHeight="1">
      <c r="H4" s="106" t="s">
        <v>71</v>
      </c>
    </row>
    <row r="5" spans="1:12" ht="18" customHeight="1">
      <c r="A5" s="9" t="s">
        <v>27</v>
      </c>
      <c r="B5" s="10"/>
      <c r="C5" s="10"/>
      <c r="D5" s="10"/>
      <c r="E5" s="10"/>
      <c r="F5" s="9"/>
      <c r="G5" s="9"/>
      <c r="H5" s="9"/>
      <c r="I5" s="9"/>
      <c r="J5" s="9"/>
      <c r="K5" s="10"/>
      <c r="L5" s="10"/>
    </row>
    <row r="6" spans="1:12" ht="18" customHeight="1">
      <c r="B6" s="11"/>
      <c r="C6" s="11"/>
      <c r="D6" s="11"/>
      <c r="E6" s="11"/>
      <c r="F6" s="11"/>
      <c r="G6" s="11"/>
      <c r="H6" s="11"/>
      <c r="I6" s="11"/>
      <c r="J6" s="11"/>
      <c r="K6" s="11"/>
      <c r="L6" s="11"/>
    </row>
    <row r="7" spans="1:12" ht="15.75">
      <c r="B7" s="11"/>
      <c r="C7" s="11"/>
      <c r="D7" s="11"/>
      <c r="E7" s="11"/>
      <c r="F7" s="11"/>
      <c r="G7" s="11"/>
      <c r="H7" s="11"/>
      <c r="I7" s="11"/>
      <c r="J7" s="11"/>
      <c r="K7" s="11"/>
      <c r="L7" s="11"/>
    </row>
    <row r="8" spans="1:12" ht="15.75">
      <c r="B8" s="11" t="s">
        <v>28</v>
      </c>
      <c r="C8" s="11"/>
      <c r="D8" s="11"/>
      <c r="E8" s="11"/>
      <c r="F8" s="11"/>
      <c r="G8" s="11"/>
      <c r="H8" s="11"/>
      <c r="I8" s="11"/>
      <c r="J8" s="12" t="s">
        <v>2</v>
      </c>
      <c r="K8" s="2">
        <v>0</v>
      </c>
      <c r="L8" s="11"/>
    </row>
    <row r="9" spans="1:12" ht="15.75">
      <c r="B9" s="11"/>
      <c r="C9" s="11"/>
      <c r="D9" s="11"/>
      <c r="E9" s="11"/>
      <c r="F9" s="11"/>
      <c r="G9" s="11"/>
      <c r="H9" s="11"/>
      <c r="I9" s="11"/>
      <c r="J9" s="11"/>
      <c r="K9" s="11"/>
      <c r="L9" s="11"/>
    </row>
    <row r="10" spans="1:12" ht="15.75">
      <c r="B10" s="13" t="s">
        <v>29</v>
      </c>
      <c r="C10" s="13"/>
      <c r="D10" s="13"/>
      <c r="E10" s="13"/>
      <c r="F10" s="11"/>
      <c r="G10" s="11"/>
      <c r="H10" s="11"/>
      <c r="I10" s="11"/>
      <c r="J10" s="11"/>
      <c r="K10" s="11"/>
      <c r="L10" s="11"/>
    </row>
    <row r="11" spans="1:12" ht="15.75">
      <c r="B11" s="11"/>
      <c r="C11" s="11"/>
      <c r="D11" s="11"/>
      <c r="E11" s="11"/>
      <c r="F11" s="11"/>
      <c r="G11" s="11"/>
      <c r="H11" s="11"/>
      <c r="I11" s="11"/>
      <c r="J11" s="11"/>
      <c r="K11" s="14"/>
      <c r="L11" s="11"/>
    </row>
    <row r="12" spans="1:12" ht="15.75">
      <c r="B12" s="13" t="s">
        <v>37</v>
      </c>
      <c r="C12" s="13"/>
      <c r="D12" s="12"/>
      <c r="E12" s="12" t="s">
        <v>2</v>
      </c>
      <c r="F12" s="183" t="s">
        <v>38</v>
      </c>
      <c r="G12" s="184"/>
      <c r="H12" s="184"/>
      <c r="I12" s="184"/>
      <c r="J12" s="15" t="s">
        <v>2</v>
      </c>
      <c r="K12" s="16" t="str">
        <f>IF(K8&gt;0,ROUND(0.01*46.1/LOG(K8*F27/F29),8)," ")</f>
        <v xml:space="preserve"> </v>
      </c>
      <c r="L12" s="11"/>
    </row>
    <row r="13" spans="1:12" ht="15.75">
      <c r="B13" s="11"/>
      <c r="C13" s="11"/>
      <c r="D13" s="11"/>
      <c r="E13" s="11"/>
      <c r="F13" s="185" t="s">
        <v>30</v>
      </c>
      <c r="G13" s="186"/>
      <c r="H13" s="186"/>
      <c r="I13" s="187"/>
      <c r="J13" s="11"/>
      <c r="K13" s="11"/>
      <c r="L13" s="11"/>
    </row>
    <row r="14" spans="1:12" ht="15.75">
      <c r="B14" s="11"/>
      <c r="C14" s="11"/>
      <c r="D14" s="11"/>
      <c r="E14" s="11"/>
      <c r="F14" s="11"/>
      <c r="G14" s="11"/>
      <c r="H14" s="11"/>
      <c r="I14" s="11"/>
      <c r="J14" s="11"/>
      <c r="K14" s="11"/>
      <c r="L14" s="11"/>
    </row>
    <row r="15" spans="1:12" ht="15.75">
      <c r="B15" s="13" t="s">
        <v>31</v>
      </c>
      <c r="C15" s="13"/>
      <c r="E15" s="11"/>
      <c r="G15" s="13"/>
      <c r="H15" s="13"/>
      <c r="I15" s="13"/>
      <c r="J15" s="15" t="s">
        <v>2</v>
      </c>
      <c r="K15" s="3">
        <v>1</v>
      </c>
      <c r="L15" s="11"/>
    </row>
    <row r="16" spans="1:12" ht="15.75">
      <c r="B16" s="11"/>
      <c r="C16" s="11"/>
      <c r="D16" s="11"/>
      <c r="E16" s="11"/>
      <c r="F16" s="11"/>
      <c r="G16" s="11"/>
      <c r="H16" s="11"/>
      <c r="I16" s="11"/>
      <c r="J16" s="11"/>
      <c r="K16" s="17"/>
      <c r="L16" s="11"/>
    </row>
    <row r="17" spans="1:13" ht="15.75">
      <c r="B17" s="13" t="s">
        <v>32</v>
      </c>
      <c r="C17" s="13"/>
      <c r="D17" s="11"/>
      <c r="E17" s="11"/>
      <c r="F17" s="11"/>
      <c r="G17" s="11"/>
      <c r="H17" s="11"/>
      <c r="I17" s="11"/>
      <c r="J17" s="15" t="s">
        <v>2</v>
      </c>
      <c r="K17" s="4">
        <v>1</v>
      </c>
      <c r="L17" s="11"/>
    </row>
    <row r="18" spans="1:13" ht="15.75">
      <c r="B18" s="13"/>
      <c r="C18" s="13"/>
      <c r="D18" s="11"/>
      <c r="E18" s="11"/>
      <c r="F18" s="11"/>
      <c r="G18" s="11"/>
      <c r="H18" s="11"/>
      <c r="I18" s="11"/>
      <c r="J18" s="15"/>
      <c r="K18" s="18"/>
      <c r="L18" s="11"/>
    </row>
    <row r="19" spans="1:13" ht="15.75">
      <c r="B19" s="13" t="s">
        <v>76</v>
      </c>
      <c r="C19" s="13"/>
      <c r="D19" s="11"/>
      <c r="E19" s="11"/>
      <c r="F19" s="11"/>
      <c r="G19" s="11"/>
      <c r="H19" s="11"/>
      <c r="I19" s="11"/>
      <c r="J19" s="15" t="s">
        <v>2</v>
      </c>
      <c r="K19" s="107">
        <v>1</v>
      </c>
      <c r="L19" s="11"/>
    </row>
    <row r="20" spans="1:13" ht="15.75">
      <c r="B20" s="49" t="s">
        <v>77</v>
      </c>
      <c r="C20" s="115"/>
      <c r="D20" s="115"/>
      <c r="E20" s="115"/>
      <c r="F20" s="115"/>
      <c r="G20" s="115"/>
      <c r="H20" s="115"/>
      <c r="I20" s="49"/>
      <c r="J20" s="19"/>
      <c r="K20" s="18"/>
      <c r="L20" s="11"/>
    </row>
    <row r="21" spans="1:13" ht="16.5" thickBot="1">
      <c r="B21" s="11"/>
      <c r="C21" s="11"/>
      <c r="D21" s="11"/>
      <c r="E21" s="11"/>
      <c r="F21" s="11"/>
      <c r="G21" s="11"/>
      <c r="H21" s="11"/>
      <c r="I21" s="11"/>
      <c r="J21" s="15"/>
      <c r="K21" s="18"/>
      <c r="L21" s="11"/>
    </row>
    <row r="22" spans="1:13" ht="16.5" thickBot="1">
      <c r="B22" s="20" t="s">
        <v>41</v>
      </c>
      <c r="C22" s="20"/>
      <c r="D22" s="21"/>
      <c r="E22" s="22"/>
      <c r="F22" s="23"/>
      <c r="G22" s="24"/>
      <c r="H22" s="25"/>
      <c r="I22" s="11"/>
      <c r="J22" s="26" t="s">
        <v>2</v>
      </c>
      <c r="K22" s="112" t="str">
        <f>IF(K8&gt;0,ROUND(K12*(K8*(F27/F29)*(H29/H27))*ROUND(K15*K17*K19,4),0)," ")</f>
        <v xml:space="preserve"> </v>
      </c>
      <c r="L22" s="11"/>
    </row>
    <row r="23" spans="1:13" ht="15.75">
      <c r="B23" s="13"/>
      <c r="C23" s="13"/>
      <c r="D23" s="27"/>
      <c r="E23" s="27"/>
      <c r="F23" s="28"/>
      <c r="G23" s="29"/>
      <c r="H23" s="30"/>
      <c r="I23" s="31"/>
      <c r="J23" s="26"/>
      <c r="K23" s="1"/>
      <c r="L23" s="11"/>
    </row>
    <row r="24" spans="1:13" ht="15.75">
      <c r="B24" s="13" t="s">
        <v>33</v>
      </c>
      <c r="C24" s="13"/>
      <c r="D24" s="27"/>
      <c r="E24" s="27"/>
      <c r="F24" s="28"/>
      <c r="G24" s="29"/>
      <c r="H24" s="30"/>
      <c r="I24" s="31"/>
      <c r="J24" s="26"/>
      <c r="K24" s="113" t="str">
        <f>IF(K8&gt;0,K22/K8," ")</f>
        <v xml:space="preserve"> </v>
      </c>
      <c r="L24" s="11"/>
    </row>
    <row r="25" spans="1:13" ht="15.75">
      <c r="B25" s="11"/>
      <c r="C25" s="11"/>
      <c r="D25" s="11"/>
      <c r="E25" s="11"/>
      <c r="F25" s="11"/>
      <c r="G25" s="11"/>
      <c r="H25" s="11"/>
      <c r="I25" s="11"/>
      <c r="J25" s="11"/>
      <c r="K25" s="11"/>
      <c r="L25" s="11"/>
    </row>
    <row r="26" spans="1:13" ht="15.75">
      <c r="B26" s="13" t="s">
        <v>34</v>
      </c>
      <c r="C26" s="13"/>
      <c r="D26" s="11"/>
      <c r="E26" s="11"/>
      <c r="F26" s="12" t="s">
        <v>35</v>
      </c>
      <c r="G26" s="11"/>
      <c r="H26" s="12" t="s">
        <v>36</v>
      </c>
      <c r="I26" s="12"/>
      <c r="J26" s="12"/>
      <c r="K26" s="11"/>
      <c r="L26" s="11"/>
    </row>
    <row r="27" spans="1:13" ht="15.75">
      <c r="B27" s="11"/>
      <c r="C27" s="11"/>
      <c r="D27" s="32">
        <v>1975</v>
      </c>
      <c r="E27" s="11"/>
      <c r="F27" s="33">
        <v>1306</v>
      </c>
      <c r="G27" s="32"/>
      <c r="H27" s="33">
        <v>53.8</v>
      </c>
      <c r="I27" s="34"/>
      <c r="J27" s="35"/>
      <c r="K27" s="11"/>
      <c r="L27" s="11"/>
    </row>
    <row r="28" spans="1:13" ht="15.75">
      <c r="B28" s="11"/>
      <c r="C28" s="11"/>
      <c r="D28" s="32"/>
      <c r="E28" s="11"/>
      <c r="F28" s="36"/>
      <c r="G28" s="32"/>
      <c r="H28" s="36"/>
      <c r="I28" s="35"/>
      <c r="J28" s="35"/>
      <c r="K28" s="11"/>
      <c r="L28" s="11"/>
    </row>
    <row r="29" spans="1:13" ht="15.75">
      <c r="B29" s="37"/>
      <c r="C29" s="37"/>
      <c r="D29" s="32">
        <f>VLOOKUP(H3,BCICPITable[],2,FALSE)</f>
        <v>2025</v>
      </c>
      <c r="E29" s="11"/>
      <c r="F29" s="33">
        <f>VLOOKUP(H3,BCICPITable[],3,FALSE)</f>
        <v>8569</v>
      </c>
      <c r="G29" s="32"/>
      <c r="H29" s="111">
        <f>VLOOKUP(H3,BCICPITable[],4,FALSE)</f>
        <v>321.89999999999998</v>
      </c>
      <c r="I29" s="38"/>
      <c r="J29" s="39"/>
      <c r="K29" s="11"/>
      <c r="L29" s="11"/>
    </row>
    <row r="30" spans="1:13" ht="15.75">
      <c r="B30" s="11"/>
      <c r="C30" s="11"/>
      <c r="D30" s="11"/>
      <c r="E30" s="11"/>
      <c r="F30" s="40"/>
      <c r="G30" s="32"/>
      <c r="H30" s="41"/>
      <c r="I30" s="11"/>
      <c r="J30" s="11"/>
      <c r="K30" s="11"/>
      <c r="L30" s="11"/>
    </row>
    <row r="31" spans="1:13" ht="15.75">
      <c r="B31" s="11"/>
      <c r="C31" s="11"/>
      <c r="D31" s="11"/>
      <c r="E31" s="11"/>
      <c r="F31" s="11"/>
      <c r="G31" s="11"/>
      <c r="H31" s="11"/>
      <c r="I31" s="11"/>
      <c r="J31" s="11"/>
      <c r="K31" s="42"/>
      <c r="L31" s="11"/>
    </row>
    <row r="32" spans="1:13" ht="30">
      <c r="A32" s="43"/>
      <c r="B32" s="108" t="s">
        <v>73</v>
      </c>
      <c r="C32" s="108" t="s">
        <v>72</v>
      </c>
      <c r="D32" s="108" t="s">
        <v>35</v>
      </c>
      <c r="E32" s="108" t="s">
        <v>36</v>
      </c>
      <c r="F32" s="11"/>
      <c r="G32" s="11"/>
      <c r="H32" s="11"/>
      <c r="I32" s="11"/>
      <c r="J32" s="11"/>
      <c r="K32" s="11"/>
      <c r="L32" s="42"/>
      <c r="M32" s="11"/>
    </row>
    <row r="33" spans="2:5">
      <c r="B33">
        <v>2026</v>
      </c>
      <c r="C33">
        <v>2025</v>
      </c>
      <c r="D33">
        <v>8569</v>
      </c>
      <c r="E33">
        <v>321.89999999999998</v>
      </c>
    </row>
    <row r="34" spans="2:5">
      <c r="B34">
        <v>2025</v>
      </c>
      <c r="C34">
        <v>2024</v>
      </c>
      <c r="D34">
        <v>8345</v>
      </c>
      <c r="E34">
        <v>313.7</v>
      </c>
    </row>
    <row r="35" spans="2:5">
      <c r="B35">
        <v>2024</v>
      </c>
      <c r="C35">
        <v>2023</v>
      </c>
      <c r="D35">
        <v>8130</v>
      </c>
      <c r="E35">
        <v>304.7</v>
      </c>
    </row>
    <row r="36" spans="2:5">
      <c r="B36">
        <v>2023</v>
      </c>
      <c r="C36">
        <v>2022</v>
      </c>
      <c r="D36">
        <v>7792</v>
      </c>
      <c r="E36">
        <v>292.7</v>
      </c>
    </row>
    <row r="37" spans="2:5">
      <c r="B37">
        <v>2022</v>
      </c>
      <c r="C37">
        <v>2021</v>
      </c>
      <c r="D37">
        <v>6912</v>
      </c>
      <c r="E37">
        <v>271</v>
      </c>
    </row>
    <row r="38" spans="2:5">
      <c r="B38">
        <v>2021</v>
      </c>
      <c r="C38">
        <v>2020</v>
      </c>
      <c r="D38">
        <v>6281</v>
      </c>
      <c r="E38">
        <v>258.8</v>
      </c>
    </row>
    <row r="39" spans="2:5">
      <c r="B39">
        <v>2020</v>
      </c>
      <c r="C39">
        <v>2019</v>
      </c>
      <c r="D39">
        <v>6136</v>
      </c>
      <c r="E39">
        <v>255.7</v>
      </c>
    </row>
    <row r="40" spans="2:5">
      <c r="B40">
        <v>2019</v>
      </c>
      <c r="C40">
        <v>2018</v>
      </c>
      <c r="D40">
        <v>6019</v>
      </c>
      <c r="E40">
        <v>251.1</v>
      </c>
    </row>
    <row r="41" spans="2:5">
      <c r="B41">
        <v>2018</v>
      </c>
      <c r="C41">
        <v>2017</v>
      </c>
      <c r="D41">
        <v>5831</v>
      </c>
      <c r="E41">
        <v>245.1</v>
      </c>
    </row>
    <row r="42" spans="2:5">
      <c r="B42">
        <v>2017</v>
      </c>
      <c r="C42">
        <v>2016</v>
      </c>
      <c r="D42">
        <v>5645</v>
      </c>
      <c r="E42">
        <v>240</v>
      </c>
    </row>
    <row r="43" spans="2:5">
      <c r="B43">
        <v>2016</v>
      </c>
      <c r="C43">
        <v>2015</v>
      </c>
      <c r="D43">
        <v>5517</v>
      </c>
      <c r="E43">
        <v>237</v>
      </c>
    </row>
    <row r="44" spans="2:5">
      <c r="B44">
        <v>2015</v>
      </c>
      <c r="C44">
        <v>2014</v>
      </c>
      <c r="D44">
        <v>5388</v>
      </c>
      <c r="E44">
        <v>236.7</v>
      </c>
    </row>
    <row r="45" spans="2:5">
      <c r="B45">
        <v>2014</v>
      </c>
      <c r="C45">
        <v>2013</v>
      </c>
      <c r="D45">
        <v>5278</v>
      </c>
      <c r="E45">
        <v>233</v>
      </c>
    </row>
    <row r="46" spans="2:5">
      <c r="B46">
        <v>2013</v>
      </c>
      <c r="C46">
        <v>2012</v>
      </c>
      <c r="D46">
        <v>5174</v>
      </c>
      <c r="E46">
        <v>229.6</v>
      </c>
    </row>
    <row r="47" spans="2:5">
      <c r="B47">
        <v>2012</v>
      </c>
      <c r="C47">
        <v>2011</v>
      </c>
      <c r="D47">
        <v>5058</v>
      </c>
      <c r="E47">
        <v>224.9</v>
      </c>
    </row>
    <row r="48" spans="2:5">
      <c r="B48">
        <v>2011</v>
      </c>
      <c r="C48">
        <v>2010</v>
      </c>
      <c r="D48">
        <v>4883</v>
      </c>
      <c r="E48">
        <v>218.1</v>
      </c>
    </row>
    <row r="49" spans="2:5">
      <c r="B49">
        <v>2010</v>
      </c>
      <c r="C49">
        <v>2009</v>
      </c>
      <c r="D49">
        <v>4769</v>
      </c>
      <c r="E49">
        <v>214.5</v>
      </c>
    </row>
    <row r="50" spans="2:5">
      <c r="B50">
        <v>2009</v>
      </c>
      <c r="C50">
        <v>2008</v>
      </c>
      <c r="D50">
        <v>4691</v>
      </c>
      <c r="E50">
        <v>215.3</v>
      </c>
    </row>
    <row r="51" spans="2:5">
      <c r="B51">
        <v>2008</v>
      </c>
      <c r="C51">
        <v>2007</v>
      </c>
      <c r="D51">
        <v>4485</v>
      </c>
      <c r="E51">
        <v>207.3</v>
      </c>
    </row>
    <row r="52" spans="2:5">
      <c r="B52">
        <v>2007</v>
      </c>
      <c r="C52">
        <v>2006</v>
      </c>
      <c r="D52">
        <v>4369</v>
      </c>
      <c r="E52">
        <v>201.6</v>
      </c>
    </row>
    <row r="53" spans="2:5">
      <c r="B53">
        <v>2006</v>
      </c>
      <c r="C53">
        <v>2005</v>
      </c>
      <c r="D53">
        <v>4205</v>
      </c>
      <c r="E53">
        <v>195.3</v>
      </c>
    </row>
  </sheetData>
  <sheetProtection algorithmName="SHA-512" hashValue="E2RhqNZMOl86tGFrxzek8BRLIDwxeP9YEn1A6vUhRJf5G8knjog/p4zlWpCo+Liu9pEwrMvwPYNzOTDq4vi0Kw==" saltValue="mw+MWzUgpJYkTk5HrfHdKA==" spinCount="100000" sheet="1" objects="1" scenarios="1"/>
  <mergeCells count="3">
    <mergeCell ref="A2:L2"/>
    <mergeCell ref="F12:I12"/>
    <mergeCell ref="F13:I13"/>
  </mergeCells>
  <dataValidations count="1">
    <dataValidation type="list" allowBlank="1" showInputMessage="1" showErrorMessage="1" sqref="H3" xr:uid="{0BBC10A6-F5B6-4325-BFFB-2195AD348651}">
      <formula1>INDIRECT("BCICPITable[Ex B Year]")</formula1>
    </dataValidation>
  </dataValidations>
  <pageMargins left="0.7" right="0.7" top="0.75" bottom="0.75" header="0.3" footer="0.3"/>
  <pageSetup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C5C08-CC23-46C0-9721-C1EA222A3501}">
  <dimension ref="A1:I18"/>
  <sheetViews>
    <sheetView view="pageLayout" zoomScaleNormal="100" workbookViewId="0">
      <selection activeCell="A18" sqref="A18:I18"/>
    </sheetView>
  </sheetViews>
  <sheetFormatPr defaultColWidth="9.140625" defaultRowHeight="15"/>
  <cols>
    <col min="1" max="8" width="10.7109375" style="108" customWidth="1"/>
    <col min="9" max="9" width="4.42578125" style="108" customWidth="1"/>
    <col min="10" max="16384" width="9.140625" style="108"/>
  </cols>
  <sheetData>
    <row r="1" spans="1:9" ht="15.75">
      <c r="A1" s="190" t="s">
        <v>79</v>
      </c>
      <c r="B1" s="190"/>
      <c r="C1" s="190"/>
      <c r="D1" s="190"/>
      <c r="E1" s="190"/>
      <c r="F1" s="190"/>
      <c r="G1" s="190"/>
      <c r="H1" s="190"/>
      <c r="I1" s="190"/>
    </row>
    <row r="2" spans="1:9" ht="15.75">
      <c r="A2" s="190" t="s">
        <v>5</v>
      </c>
      <c r="B2" s="190"/>
      <c r="C2" s="190"/>
      <c r="D2" s="190"/>
      <c r="E2" s="190"/>
      <c r="F2" s="190"/>
      <c r="G2" s="190"/>
      <c r="H2" s="190"/>
      <c r="I2" s="190"/>
    </row>
    <row r="3" spans="1:9">
      <c r="A3" s="117"/>
      <c r="B3" s="117"/>
      <c r="C3" s="117"/>
      <c r="D3" s="117"/>
      <c r="E3" s="117"/>
      <c r="F3" s="117"/>
      <c r="G3" s="117"/>
      <c r="H3" s="117"/>
      <c r="I3" s="117"/>
    </row>
    <row r="4" spans="1:9" ht="90.75" customHeight="1">
      <c r="A4" s="191" t="s">
        <v>80</v>
      </c>
      <c r="B4" s="191"/>
      <c r="C4" s="191"/>
      <c r="D4" s="191"/>
      <c r="E4" s="191"/>
      <c r="F4" s="191"/>
      <c r="G4" s="191"/>
      <c r="H4" s="191"/>
      <c r="I4" s="191"/>
    </row>
    <row r="6" spans="1:9" ht="30.75" customHeight="1">
      <c r="A6" s="191" t="s">
        <v>81</v>
      </c>
      <c r="B6" s="191"/>
      <c r="C6" s="191"/>
      <c r="D6" s="191"/>
      <c r="E6" s="191"/>
      <c r="F6" s="191"/>
      <c r="G6" s="191"/>
      <c r="H6" s="191"/>
      <c r="I6" s="191"/>
    </row>
    <row r="8" spans="1:9" ht="46.5" customHeight="1">
      <c r="A8" s="191" t="s">
        <v>82</v>
      </c>
      <c r="B8" s="191"/>
      <c r="C8" s="191"/>
      <c r="D8" s="191"/>
      <c r="E8" s="191"/>
      <c r="F8" s="191"/>
      <c r="G8" s="191"/>
      <c r="H8" s="191"/>
      <c r="I8" s="191"/>
    </row>
    <row r="10" spans="1:9" ht="15.75">
      <c r="A10" s="192" t="s">
        <v>87</v>
      </c>
      <c r="B10" s="192"/>
      <c r="C10" s="192"/>
      <c r="D10" s="192"/>
      <c r="E10" s="192"/>
      <c r="F10" s="192"/>
      <c r="G10" s="192"/>
      <c r="H10" s="192"/>
      <c r="I10" s="192"/>
    </row>
    <row r="12" spans="1:9" s="129" customFormat="1" ht="74.25" customHeight="1">
      <c r="A12" s="188" t="s">
        <v>105</v>
      </c>
      <c r="B12" s="188"/>
      <c r="C12" s="188"/>
      <c r="D12" s="188"/>
      <c r="E12" s="188"/>
      <c r="F12" s="188"/>
      <c r="G12" s="188"/>
      <c r="H12" s="188"/>
      <c r="I12" s="188"/>
    </row>
    <row r="13" spans="1:9" s="129" customFormat="1" ht="21" customHeight="1">
      <c r="A13" s="188" t="s">
        <v>88</v>
      </c>
      <c r="B13" s="188"/>
      <c r="C13" s="188"/>
      <c r="D13" s="188"/>
      <c r="E13" s="188"/>
      <c r="F13" s="188"/>
      <c r="G13" s="188"/>
      <c r="H13" s="188"/>
      <c r="I13" s="188"/>
    </row>
    <row r="14" spans="1:9" s="129" customFormat="1" ht="37.5" customHeight="1">
      <c r="A14" s="188" t="s">
        <v>89</v>
      </c>
      <c r="B14" s="188"/>
      <c r="C14" s="188"/>
      <c r="D14" s="188"/>
      <c r="E14" s="188"/>
      <c r="F14" s="188"/>
      <c r="G14" s="188"/>
      <c r="H14" s="188"/>
      <c r="I14" s="188"/>
    </row>
    <row r="15" spans="1:9" s="129" customFormat="1" ht="38.25" customHeight="1">
      <c r="A15" s="188" t="s">
        <v>104</v>
      </c>
      <c r="B15" s="188"/>
      <c r="C15" s="188"/>
      <c r="D15" s="188"/>
      <c r="E15" s="188"/>
      <c r="F15" s="188"/>
      <c r="G15" s="188"/>
      <c r="H15" s="188"/>
      <c r="I15" s="188"/>
    </row>
    <row r="16" spans="1:9" s="129" customFormat="1" ht="65.25" customHeight="1">
      <c r="A16" s="188" t="s">
        <v>106</v>
      </c>
      <c r="B16" s="188"/>
      <c r="C16" s="188"/>
      <c r="D16" s="188"/>
      <c r="E16" s="188"/>
      <c r="F16" s="188"/>
      <c r="G16" s="188"/>
      <c r="H16" s="188"/>
      <c r="I16" s="188"/>
    </row>
    <row r="17" spans="1:9" s="129" customFormat="1" ht="83.25" customHeight="1">
      <c r="A17" s="188" t="s">
        <v>107</v>
      </c>
      <c r="B17" s="188"/>
      <c r="C17" s="188"/>
      <c r="D17" s="188"/>
      <c r="E17" s="188"/>
      <c r="F17" s="188"/>
      <c r="G17" s="188"/>
      <c r="H17" s="188"/>
      <c r="I17" s="188"/>
    </row>
    <row r="18" spans="1:9" s="129" customFormat="1" ht="45.75" customHeight="1">
      <c r="A18" s="189" t="s">
        <v>108</v>
      </c>
      <c r="B18" s="189"/>
      <c r="C18" s="189"/>
      <c r="D18" s="189"/>
      <c r="E18" s="189"/>
      <c r="F18" s="189"/>
      <c r="G18" s="189"/>
      <c r="H18" s="189"/>
      <c r="I18" s="189"/>
    </row>
  </sheetData>
  <sheetProtection algorithmName="SHA-512" hashValue="76pNY5SjGxtqOGpFLPDhvRbos1x0aWKArzCOGHmGRo9pwx90kLN3kGWjJRgp+fqvLu1oB7F88DlszNacSL3ygA==" saltValue="D/lKzqYt5P9AY8DoAwVwhQ==" spinCount="100000" sheet="1" objects="1" scenarios="1"/>
  <mergeCells count="13">
    <mergeCell ref="A16:I16"/>
    <mergeCell ref="A17:I17"/>
    <mergeCell ref="A18:I18"/>
    <mergeCell ref="A1:I1"/>
    <mergeCell ref="A2:I2"/>
    <mergeCell ref="A4:I4"/>
    <mergeCell ref="A6:I6"/>
    <mergeCell ref="A8:I8"/>
    <mergeCell ref="A10:I10"/>
    <mergeCell ref="A12:I12"/>
    <mergeCell ref="A13:I13"/>
    <mergeCell ref="A14:I14"/>
    <mergeCell ref="A15:I1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Invoice</vt:lpstr>
      <vt:lpstr>ExB</vt:lpstr>
      <vt:lpstr>Instructions</vt:lpstr>
      <vt:lpstr>Invoice!Print_Area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Hickman</dc:creator>
  <cp:lastModifiedBy>Daina Kroll</cp:lastModifiedBy>
  <cp:lastPrinted>2025-05-14T15:10:11Z</cp:lastPrinted>
  <dcterms:created xsi:type="dcterms:W3CDTF">2019-05-08T13:55:39Z</dcterms:created>
  <dcterms:modified xsi:type="dcterms:W3CDTF">2026-05-07T14:57:11Z</dcterms:modified>
</cp:coreProperties>
</file>