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9 - Vendors\Mike Solomon\Trucks - Lines 8, 14, 66-67, 70-72, 73-75, 76-78, 82-84, 85-86, 87-88, 89-90\Lines 87-88F - F450 C&amp;C Service Body\"/>
    </mc:Choice>
  </mc:AlternateContent>
  <bookViews>
    <workbookView xWindow="-28920" yWindow="-120" windowWidth="29040" windowHeight="15840"/>
  </bookViews>
  <sheets>
    <sheet name="Line 88"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2" i="1" l="1"/>
  <c r="E43" i="1"/>
  <c r="E44" i="1"/>
  <c r="E45" i="1"/>
  <c r="E46" i="1"/>
  <c r="E47" i="1"/>
  <c r="E48" i="1"/>
  <c r="E49" i="1"/>
  <c r="E50" i="1"/>
  <c r="E51" i="1"/>
  <c r="E52" i="1"/>
  <c r="E41" i="1"/>
  <c r="E39" i="1"/>
  <c r="E38" i="1"/>
  <c r="E36" i="1"/>
  <c r="E30" i="1"/>
  <c r="E31" i="1"/>
  <c r="E32" i="1"/>
  <c r="E33" i="1"/>
  <c r="E26" i="1"/>
  <c r="E27" i="1"/>
  <c r="E28" i="1"/>
  <c r="E29" i="1"/>
  <c r="E25" i="1"/>
  <c r="E23" i="1"/>
  <c r="E22" i="1"/>
  <c r="E24" i="1" l="1"/>
  <c r="E34" i="1"/>
  <c r="E35" i="1"/>
  <c r="E37" i="1"/>
  <c r="E12" i="1" l="1"/>
  <c r="E13" i="1"/>
  <c r="E14" i="1"/>
  <c r="E8" i="1" l="1"/>
  <c r="E11" i="1" l="1"/>
  <c r="E53" i="1" l="1"/>
  <c r="E55" i="1" s="1"/>
  <c r="E58" i="1" s="1"/>
  <c r="E59" i="1" s="1"/>
  <c r="D59" i="1"/>
</calcChain>
</file>

<file path=xl/sharedStrings.xml><?xml version="1.0" encoding="utf-8"?>
<sst xmlns="http://schemas.openxmlformats.org/spreadsheetml/2006/main" count="128" uniqueCount="113">
  <si>
    <t>This spreadsheet is not a purchase order</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</si>
  <si>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</si>
  <si>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</si>
  <si>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Ford F-450 Diesel Crew 
Cab Chassis</t>
  </si>
  <si>
    <t>Contract Line</t>
  </si>
  <si>
    <t>Delivery ARO</t>
  </si>
  <si>
    <t>180-365 Days</t>
  </si>
  <si>
    <t>State Contract Number</t>
  </si>
  <si>
    <t>Vendor</t>
  </si>
  <si>
    <t>Courtesy Ford</t>
  </si>
  <si>
    <t>Base Vehicle</t>
  </si>
  <si>
    <t>Vehicle Description</t>
  </si>
  <si>
    <t>Order Code</t>
  </si>
  <si>
    <t>Unit Price</t>
  </si>
  <si>
    <t>Quantity</t>
  </si>
  <si>
    <t>Extended Price</t>
  </si>
  <si>
    <t>DRW w/6.7L Diesel</t>
  </si>
  <si>
    <t>W4G-650A</t>
  </si>
  <si>
    <t>Optional Configuration</t>
  </si>
  <si>
    <t>Description</t>
  </si>
  <si>
    <t>DRW w/7.3L Gas</t>
  </si>
  <si>
    <t xml:space="preserve">4WD w/ 6.7L Diesel </t>
  </si>
  <si>
    <t>W4H-650A</t>
  </si>
  <si>
    <t>RWD/2WD 84" CA 6.7L Diesel</t>
  </si>
  <si>
    <t xml:space="preserve">169" WB </t>
  </si>
  <si>
    <t>4WD w/7.3L Gas</t>
  </si>
  <si>
    <t>W4H-650a</t>
  </si>
  <si>
    <t>Warranty Term:  3 yr/36,000 miles bumper-to-bumper and 5yr/60,000 miles powertrain</t>
  </si>
  <si>
    <t>Available Exterior Colors</t>
  </si>
  <si>
    <t>(UM) Agate Black Metallic</t>
  </si>
  <si>
    <t>(M7) Carbonized Gray Metallic</t>
  </si>
  <si>
    <t>(PQ) Race Red</t>
  </si>
  <si>
    <t>(HX) Antimatter Blue Metallic</t>
  </si>
  <si>
    <t>(Z1) Oxford White</t>
  </si>
  <si>
    <t>Optional Equipment</t>
  </si>
  <si>
    <t>Option Description</t>
  </si>
  <si>
    <t>Option Code</t>
  </si>
  <si>
    <t>Option Unit Price</t>
  </si>
  <si>
    <t>Add Option</t>
  </si>
  <si>
    <t>Cloth 40/20/40 Split Bench</t>
  </si>
  <si>
    <t>Trim Type 1</t>
  </si>
  <si>
    <t>All Season BSW Max Traction Tires Six 
(Must Select 4x4)</t>
  </si>
  <si>
    <t>TGK</t>
  </si>
  <si>
    <t>4x4 Electronic Shift-On-The-Fly</t>
  </si>
  <si>
    <t>Fuel Tank, 28.5 Gallon Midship 
(Outside Frame)</t>
  </si>
  <si>
    <t>65M</t>
  </si>
  <si>
    <t>Fuel Tank, Dual Diesel (28.5 &amp; 40 Gal.)
(Outside Frame)</t>
  </si>
  <si>
    <t>65C</t>
  </si>
  <si>
    <t>Skid Plate Package</t>
  </si>
  <si>
    <t>41P</t>
  </si>
  <si>
    <t>Brake Controller</t>
  </si>
  <si>
    <t>52B</t>
  </si>
  <si>
    <t xml:space="preserve">Cab Steps </t>
  </si>
  <si>
    <t>18B</t>
  </si>
  <si>
    <t>High Capacity Trailer Tow Package</t>
  </si>
  <si>
    <t>Suspension Pkg., Extra Heavy Svc. Front</t>
  </si>
  <si>
    <t>67X</t>
  </si>
  <si>
    <t>Suspension Pkg., Heavy Svc. Front</t>
  </si>
  <si>
    <t>67H</t>
  </si>
  <si>
    <t>Rear veiw camera &amp; prep kit</t>
  </si>
  <si>
    <t>Power Equipment Group (Includes power windows and door locks)</t>
  </si>
  <si>
    <t>90L</t>
  </si>
  <si>
    <t>Cruise Control</t>
  </si>
  <si>
    <t>Speed Limitation - 75 MPH</t>
  </si>
  <si>
    <t>Daytime Running Lamps</t>
  </si>
  <si>
    <t>Axle, Limited Slip 6.7L</t>
  </si>
  <si>
    <t xml:space="preserve">X4N (4.10 ratio) /X4L(4.30) </t>
  </si>
  <si>
    <t>Axle, Limited Slip 6.8L</t>
  </si>
  <si>
    <t>X8L (4.88 ratio)</t>
  </si>
  <si>
    <t>Bodies</t>
  </si>
  <si>
    <t>Service Body: DRW 60" CA</t>
  </si>
  <si>
    <t>6108DJ54</t>
  </si>
  <si>
    <t>Service Body: DRW 60" CA w/ Flip Tops</t>
  </si>
  <si>
    <t>6108DFJ</t>
  </si>
  <si>
    <t>Service Body: DRW 84" CA</t>
  </si>
  <si>
    <t>6132D54J</t>
  </si>
  <si>
    <t>Service Body: DRW 84" CA w/ Flip Tops</t>
  </si>
  <si>
    <t>6132D54FJ</t>
  </si>
  <si>
    <t>Gooseneck Body: DRW 60" CA</t>
  </si>
  <si>
    <t>CM DT-9</t>
  </si>
  <si>
    <t>Flat Bed: DRW 60" CA</t>
  </si>
  <si>
    <t>Gooseneck Body: DRW 84" CA</t>
  </si>
  <si>
    <t>CM DT-11</t>
  </si>
  <si>
    <t>Flat Bed: DRW 84" CA</t>
  </si>
  <si>
    <t>Flat Bed: 108" CA</t>
  </si>
  <si>
    <t>PVMXT-143C</t>
  </si>
  <si>
    <t>Flat Bed: 120" CA</t>
  </si>
  <si>
    <t>PVMXT-163C</t>
  </si>
  <si>
    <t>Dump Body: DRW 60" CA</t>
  </si>
  <si>
    <t>RUGBY 9'</t>
  </si>
  <si>
    <t>Dump Body: DRW 84" CA</t>
  </si>
  <si>
    <t>RUGBY 11'</t>
  </si>
  <si>
    <t>Cost for Each Vehicle Plus Options</t>
  </si>
  <si>
    <t>1 EA</t>
  </si>
  <si>
    <t>Additional Costs</t>
  </si>
  <si>
    <t>0.35% Contract Administrative Fee</t>
  </si>
  <si>
    <t>LA DEQ Waste Tire Fee (5 tires X $2.25 each)</t>
  </si>
  <si>
    <t>LA Safety Inspection Sticker - 2 Year</t>
  </si>
  <si>
    <t>Total Cost for Each Vehicle</t>
  </si>
  <si>
    <t>Total Cost for All Vehicles</t>
  </si>
  <si>
    <t>Agency  Information</t>
  </si>
  <si>
    <t>Delivery Point of Contact Name:</t>
  </si>
  <si>
    <t>LPAA Approval No</t>
  </si>
  <si>
    <t>Phone:</t>
  </si>
  <si>
    <t>Agency Name</t>
  </si>
  <si>
    <t>Email:</t>
  </si>
  <si>
    <t>Shopping Cart</t>
  </si>
  <si>
    <t>Vendor Information</t>
  </si>
  <si>
    <t>Mike Solomon</t>
  </si>
  <si>
    <t xml:space="preserve">Vendor No. </t>
  </si>
  <si>
    <t>337-332-2145</t>
  </si>
  <si>
    <t>msolomon@courtesyautomotive.com</t>
  </si>
  <si>
    <t>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</si>
</sst>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_);[Red]\(&quot;$&quot;#,##0.00\)"/>
    <numFmt numFmtId="44" formatCode="_(&quot;$&quot;* #,##0.00_);_(&quot;$&quot;* \(#,##0.00\);_(&quot;$&quot;* &quot;-&quot;??_);_(@_)"/>
    <numFmt numFmtId="164" formatCode="[&lt;=9999999]###\-####;\(###\)\ ###\-####"/>
  </numFmts>
  <fonts count="11"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sz val="12"/>
      <name val="Calibri"/>
      <family val="2"/>
      <scheme val="minor"/>
    </font>
    <font>
      <sz val="12"/>
      <color theme="1"/>
      <name val="Calibri"/>
      <family val="2"/>
      <scheme val="minor"/>
    </font>
    <font>
      <b/>
      <sz val="12"/>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2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s>
  <cellStyleXfs count="2">
    <xf numFmtId="0" fontId="0" fillId="0" borderId="0"/>
    <xf numFmtId="44" fontId="1" fillId="0" borderId="0" applyFont="0" applyFill="0" applyBorder="0" applyAlignment="0" applyProtection="0"/>
  </cellStyleXfs>
  <cellXfs count="93">
    <xf numFmtId="0" fontId="0" fillId="0" borderId="0" xfId="0"/>
    <xf numFmtId="0" fontId="0" fillId="2" borderId="19" xfId="0" applyFill="1" applyBorder="1" applyProtection="1">
      <protection locked="0"/>
    </xf>
    <xf numFmtId="44" fontId="0" fillId="0" borderId="20" xfId="0" applyNumberFormat="1" applyBorder="1" applyProtection="1">
      <protection hidden="1"/>
    </xf>
    <xf numFmtId="44" fontId="0" fillId="0" borderId="20" xfId="0" applyNumberFormat="1" applyBorder="1" applyAlignment="1" applyProtection="1">
      <alignment horizontal="center"/>
      <protection hidden="1"/>
    </xf>
    <xf numFmtId="0" fontId="3" fillId="0" borderId="0" xfId="0" applyFont="1"/>
    <xf numFmtId="0" fontId="5" fillId="0" borderId="10" xfId="0" applyFont="1" applyBorder="1" applyAlignment="1" applyProtection="1">
      <alignment horizontal="center" wrapText="1"/>
      <protection hidden="1"/>
    </xf>
    <xf numFmtId="0" fontId="5" fillId="0" borderId="13" xfId="0" applyFont="1" applyBorder="1" applyAlignment="1" applyProtection="1">
      <alignment horizontal="center" vertical="center"/>
      <protection hidden="1"/>
    </xf>
    <xf numFmtId="0" fontId="6" fillId="0" borderId="18" xfId="0" applyFont="1" applyBorder="1" applyProtection="1">
      <protection hidden="1"/>
    </xf>
    <xf numFmtId="0" fontId="6" fillId="0" borderId="19" xfId="0" applyFont="1" applyBorder="1" applyProtection="1">
      <protection hidden="1"/>
    </xf>
    <xf numFmtId="0" fontId="6" fillId="0" borderId="20" xfId="0" applyFont="1" applyBorder="1" applyProtection="1">
      <protection hidden="1"/>
    </xf>
    <xf numFmtId="0" fontId="3" fillId="0" borderId="18" xfId="0" applyFont="1" applyBorder="1" applyAlignment="1" applyProtection="1">
      <alignment wrapText="1"/>
      <protection hidden="1"/>
    </xf>
    <xf numFmtId="0" fontId="3" fillId="0" borderId="19" xfId="0" applyFont="1" applyBorder="1" applyProtection="1">
      <protection hidden="1"/>
    </xf>
    <xf numFmtId="44" fontId="3" fillId="0" borderId="19" xfId="1" applyFont="1" applyBorder="1" applyProtection="1">
      <protection hidden="1"/>
    </xf>
    <xf numFmtId="0" fontId="3" fillId="2" borderId="19" xfId="0" applyFont="1" applyFill="1" applyBorder="1" applyProtection="1">
      <protection locked="0"/>
    </xf>
    <xf numFmtId="44" fontId="3" fillId="0" borderId="20" xfId="0" applyNumberFormat="1" applyFont="1" applyBorder="1" applyProtection="1">
      <protection hidden="1"/>
    </xf>
    <xf numFmtId="0" fontId="6" fillId="0" borderId="18" xfId="0" applyFont="1" applyBorder="1" applyAlignment="1" applyProtection="1">
      <alignment wrapText="1"/>
      <protection hidden="1"/>
    </xf>
    <xf numFmtId="0" fontId="3" fillId="0" borderId="19" xfId="0" applyFont="1" applyBorder="1" applyAlignment="1" applyProtection="1">
      <alignment horizontal="center"/>
      <protection hidden="1"/>
    </xf>
    <xf numFmtId="44" fontId="3" fillId="0" borderId="19" xfId="1" applyFont="1" applyBorder="1" applyAlignment="1" applyProtection="1">
      <protection hidden="1"/>
    </xf>
    <xf numFmtId="44" fontId="3" fillId="0" borderId="19" xfId="1" applyFont="1" applyFill="1" applyBorder="1" applyAlignment="1" applyProtection="1">
      <protection hidden="1"/>
    </xf>
    <xf numFmtId="0" fontId="3" fillId="5" borderId="18" xfId="0" applyFont="1" applyFill="1" applyBorder="1" applyAlignment="1" applyProtection="1">
      <alignment wrapText="1"/>
      <protection hidden="1"/>
    </xf>
    <xf numFmtId="0" fontId="3" fillId="5" borderId="19" xfId="0" applyFont="1" applyFill="1" applyBorder="1" applyAlignment="1" applyProtection="1">
      <alignment horizontal="center"/>
      <protection hidden="1"/>
    </xf>
    <xf numFmtId="44" fontId="3" fillId="5" borderId="19" xfId="1" applyFont="1" applyFill="1" applyBorder="1" applyAlignment="1" applyProtection="1">
      <protection hidden="1"/>
    </xf>
    <xf numFmtId="44" fontId="3" fillId="0" borderId="19" xfId="1" applyFont="1" applyBorder="1" applyAlignment="1" applyProtection="1">
      <alignment horizontal="right"/>
      <protection hidden="1"/>
    </xf>
    <xf numFmtId="0" fontId="3" fillId="5" borderId="19" xfId="0" applyFont="1" applyFill="1" applyBorder="1" applyAlignment="1" applyProtection="1">
      <alignment horizontal="center" wrapText="1"/>
      <protection hidden="1"/>
    </xf>
    <xf numFmtId="8" fontId="3" fillId="5" borderId="19" xfId="1" applyNumberFormat="1" applyFont="1" applyFill="1" applyBorder="1" applyAlignment="1" applyProtection="1">
      <protection hidden="1"/>
    </xf>
    <xf numFmtId="0" fontId="3" fillId="0" borderId="19" xfId="0" applyFont="1" applyBorder="1"/>
    <xf numFmtId="0" fontId="3" fillId="5" borderId="19" xfId="0" applyFont="1" applyFill="1" applyBorder="1"/>
    <xf numFmtId="44" fontId="3" fillId="5" borderId="20" xfId="0" applyNumberFormat="1" applyFont="1" applyFill="1" applyBorder="1" applyProtection="1">
      <protection hidden="1"/>
    </xf>
    <xf numFmtId="0" fontId="3" fillId="0" borderId="18" xfId="0" applyFont="1" applyBorder="1" applyAlignment="1">
      <alignment horizontal="right"/>
    </xf>
    <xf numFmtId="0" fontId="6" fillId="0" borderId="18" xfId="0" applyFont="1" applyBorder="1" applyAlignment="1">
      <alignment horizontal="right" wrapText="1"/>
    </xf>
    <xf numFmtId="0" fontId="6" fillId="5" borderId="20" xfId="0" applyFont="1" applyFill="1" applyBorder="1" applyAlignment="1">
      <alignment horizontal="center"/>
    </xf>
    <xf numFmtId="0" fontId="3" fillId="0" borderId="23" xfId="0" applyFont="1" applyBorder="1" applyAlignment="1">
      <alignment horizontal="right"/>
    </xf>
    <xf numFmtId="0" fontId="3" fillId="2" borderId="20" xfId="0" applyFont="1" applyFill="1" applyBorder="1" applyAlignment="1" applyProtection="1">
      <alignment horizontal="left"/>
      <protection locked="0"/>
    </xf>
    <xf numFmtId="0" fontId="5" fillId="0" borderId="11" xfId="0" applyFont="1" applyBorder="1" applyAlignment="1" applyProtection="1">
      <alignment horizontal="center" vertical="center"/>
      <protection hidden="1"/>
    </xf>
    <xf numFmtId="0" fontId="3" fillId="2" borderId="20" xfId="0" applyFont="1" applyFill="1" applyBorder="1" applyAlignment="1" applyProtection="1">
      <alignment horizontal="left" wrapText="1"/>
      <protection locked="0"/>
    </xf>
    <xf numFmtId="0" fontId="7" fillId="0" borderId="13" xfId="0" applyFont="1" applyBorder="1" applyAlignment="1" applyProtection="1">
      <alignment horizontal="center" vertical="center"/>
      <protection hidden="1"/>
    </xf>
    <xf numFmtId="0" fontId="7" fillId="0" borderId="12" xfId="0" applyFont="1" applyBorder="1" applyAlignment="1" applyProtection="1">
      <alignment horizontal="center"/>
      <protection hidden="1"/>
    </xf>
    <xf numFmtId="0" fontId="7" fillId="0" borderId="13" xfId="0" applyFont="1" applyBorder="1" applyAlignment="1" applyProtection="1">
      <alignment horizontal="center"/>
      <protection hidden="1"/>
    </xf>
    <xf numFmtId="0" fontId="7" fillId="0" borderId="0" xfId="0" applyFont="1"/>
    <xf numFmtId="0" fontId="8" fillId="2" borderId="22" xfId="0" applyFont="1" applyFill="1" applyBorder="1" applyAlignment="1" applyProtection="1">
      <alignment horizontal="right" wrapText="1"/>
      <protection locked="0"/>
    </xf>
    <xf numFmtId="44" fontId="3" fillId="5" borderId="19" xfId="1" applyFont="1" applyFill="1" applyBorder="1" applyAlignment="1" applyProtection="1">
      <alignment horizontal="right"/>
      <protection hidden="1"/>
    </xf>
    <xf numFmtId="0" fontId="9" fillId="0" borderId="22" xfId="0" applyFont="1" applyBorder="1" applyAlignment="1" applyProtection="1">
      <alignment horizontal="center" wrapText="1"/>
      <protection hidden="1"/>
    </xf>
    <xf numFmtId="0" fontId="9" fillId="0" borderId="21" xfId="0" applyFont="1" applyBorder="1" applyAlignment="1" applyProtection="1">
      <alignment horizontal="center" wrapText="1"/>
      <protection hidden="1"/>
    </xf>
    <xf numFmtId="44" fontId="3" fillId="0" borderId="0" xfId="0" applyNumberFormat="1" applyFont="1"/>
    <xf numFmtId="44" fontId="0" fillId="0" borderId="0" xfId="0" applyNumberFormat="1"/>
    <xf numFmtId="0" fontId="5" fillId="4" borderId="15" xfId="0" applyFont="1" applyFill="1" applyBorder="1" applyAlignment="1" applyProtection="1">
      <alignment horizontal="center"/>
      <protection hidden="1"/>
    </xf>
    <xf numFmtId="0" fontId="5" fillId="4" borderId="16" xfId="0" applyFont="1" applyFill="1" applyBorder="1" applyAlignment="1" applyProtection="1">
      <alignment horizontal="center"/>
      <protection hidden="1"/>
    </xf>
    <xf numFmtId="0" fontId="5" fillId="4" borderId="17" xfId="0" applyFont="1" applyFill="1" applyBorder="1" applyAlignment="1" applyProtection="1">
      <alignment horizontal="center"/>
      <protection hidden="1"/>
    </xf>
    <xf numFmtId="0" fontId="2" fillId="3" borderId="1" xfId="0" applyFont="1" applyFill="1" applyBorder="1" applyAlignment="1" applyProtection="1">
      <alignment horizontal="center"/>
      <protection hidden="1"/>
    </xf>
    <xf numFmtId="0" fontId="4" fillId="3" borderId="2" xfId="0" applyFont="1" applyFill="1" applyBorder="1" applyAlignment="1" applyProtection="1">
      <alignment horizontal="center"/>
      <protection hidden="1"/>
    </xf>
    <xf numFmtId="0" fontId="4" fillId="3" borderId="3" xfId="0" applyFont="1" applyFill="1" applyBorder="1" applyAlignment="1" applyProtection="1">
      <alignment horizontal="center"/>
      <protection hidden="1"/>
    </xf>
    <xf numFmtId="0" fontId="5" fillId="4" borderId="4" xfId="0" applyFont="1" applyFill="1" applyBorder="1" applyAlignment="1" applyProtection="1">
      <alignment horizontal="center"/>
      <protection hidden="1"/>
    </xf>
    <xf numFmtId="0" fontId="5" fillId="4" borderId="5" xfId="0" applyFont="1" applyFill="1" applyBorder="1" applyAlignment="1" applyProtection="1">
      <alignment horizontal="center"/>
      <protection hidden="1"/>
    </xf>
    <xf numFmtId="0" fontId="5" fillId="4" borderId="6" xfId="0" applyFont="1" applyFill="1" applyBorder="1" applyAlignment="1" applyProtection="1">
      <alignment horizontal="center"/>
      <protection hidden="1"/>
    </xf>
    <xf numFmtId="0" fontId="3" fillId="5" borderId="7" xfId="0" applyFont="1" applyFill="1" applyBorder="1" applyAlignment="1" applyProtection="1">
      <alignment horizontal="left" wrapText="1"/>
      <protection hidden="1"/>
    </xf>
    <xf numFmtId="0" fontId="3" fillId="5" borderId="8" xfId="0" applyFont="1" applyFill="1" applyBorder="1" applyAlignment="1" applyProtection="1">
      <alignment horizontal="left" wrapText="1"/>
      <protection hidden="1"/>
    </xf>
    <xf numFmtId="0" fontId="3" fillId="5" borderId="9" xfId="0" applyFont="1" applyFill="1" applyBorder="1" applyAlignment="1" applyProtection="1">
      <alignment horizontal="left" wrapText="1"/>
      <protection hidden="1"/>
    </xf>
    <xf numFmtId="0" fontId="7" fillId="0" borderId="14" xfId="0" applyFont="1" applyBorder="1" applyAlignment="1" applyProtection="1">
      <alignment horizontal="center"/>
      <protection hidden="1"/>
    </xf>
    <xf numFmtId="0" fontId="7" fillId="0" borderId="11" xfId="0" applyFont="1" applyBorder="1" applyAlignment="1" applyProtection="1">
      <alignment horizontal="center"/>
      <protection hidden="1"/>
    </xf>
    <xf numFmtId="0" fontId="3" fillId="0" borderId="18" xfId="0" applyFont="1" applyBorder="1" applyAlignment="1" applyProtection="1">
      <alignment horizontal="center"/>
      <protection hidden="1"/>
    </xf>
    <xf numFmtId="0" fontId="3" fillId="0" borderId="19" xfId="0" applyFont="1" applyBorder="1" applyAlignment="1" applyProtection="1">
      <alignment horizontal="center"/>
      <protection hidden="1"/>
    </xf>
    <xf numFmtId="0" fontId="7" fillId="4" borderId="4" xfId="0" applyFont="1" applyFill="1" applyBorder="1" applyAlignment="1" applyProtection="1">
      <alignment horizontal="center"/>
      <protection hidden="1"/>
    </xf>
    <xf numFmtId="0" fontId="7" fillId="4" borderId="5" xfId="0" applyFont="1" applyFill="1" applyBorder="1" applyAlignment="1" applyProtection="1">
      <alignment horizontal="center"/>
      <protection hidden="1"/>
    </xf>
    <xf numFmtId="0" fontId="7" fillId="4" borderId="6" xfId="0" applyFont="1" applyFill="1" applyBorder="1" applyAlignment="1" applyProtection="1">
      <alignment horizontal="center"/>
      <protection hidden="1"/>
    </xf>
    <xf numFmtId="0" fontId="7" fillId="4" borderId="18" xfId="0" applyFont="1" applyFill="1" applyBorder="1" applyAlignment="1" applyProtection="1">
      <alignment horizontal="center" wrapText="1"/>
      <protection hidden="1"/>
    </xf>
    <xf numFmtId="0" fontId="7" fillId="4" borderId="19" xfId="0" applyFont="1" applyFill="1" applyBorder="1" applyAlignment="1" applyProtection="1">
      <alignment horizontal="center" wrapText="1"/>
      <protection hidden="1"/>
    </xf>
    <xf numFmtId="0" fontId="7" fillId="4" borderId="20" xfId="0" applyFont="1" applyFill="1" applyBorder="1" applyAlignment="1" applyProtection="1">
      <alignment horizontal="center" wrapText="1"/>
      <protection hidden="1"/>
    </xf>
    <xf numFmtId="0" fontId="7" fillId="4" borderId="18" xfId="0" applyFont="1" applyFill="1" applyBorder="1" applyAlignment="1" applyProtection="1">
      <alignment horizontal="center"/>
      <protection hidden="1"/>
    </xf>
    <xf numFmtId="0" fontId="7" fillId="4" borderId="19" xfId="0" applyFont="1" applyFill="1" applyBorder="1" applyAlignment="1" applyProtection="1">
      <alignment horizontal="center"/>
      <protection hidden="1"/>
    </xf>
    <xf numFmtId="0" fontId="7" fillId="4" borderId="20" xfId="0" applyFont="1" applyFill="1" applyBorder="1" applyAlignment="1" applyProtection="1">
      <alignment horizontal="center"/>
      <protection hidden="1"/>
    </xf>
    <xf numFmtId="0" fontId="3" fillId="0" borderId="18" xfId="0" applyFont="1" applyBorder="1" applyAlignment="1" applyProtection="1">
      <alignment horizontal="right"/>
      <protection hidden="1"/>
    </xf>
    <xf numFmtId="0" fontId="3" fillId="0" borderId="19" xfId="0" applyFont="1" applyBorder="1" applyAlignment="1" applyProtection="1">
      <alignment horizontal="right"/>
      <protection hidden="1"/>
    </xf>
    <xf numFmtId="0" fontId="3" fillId="5" borderId="4" xfId="0" applyFont="1" applyFill="1" applyBorder="1" applyAlignment="1" applyProtection="1">
      <alignment horizontal="right"/>
      <protection hidden="1"/>
    </xf>
    <xf numFmtId="0" fontId="3" fillId="5" borderId="5" xfId="0" applyFont="1" applyFill="1" applyBorder="1" applyAlignment="1" applyProtection="1">
      <alignment horizontal="right"/>
      <protection hidden="1"/>
    </xf>
    <xf numFmtId="0" fontId="3" fillId="5" borderId="25" xfId="0" applyFont="1" applyFill="1" applyBorder="1" applyAlignment="1" applyProtection="1">
      <alignment horizontal="right"/>
      <protection hidden="1"/>
    </xf>
    <xf numFmtId="44" fontId="0" fillId="0" borderId="4" xfId="0" applyNumberFormat="1" applyBorder="1" applyAlignment="1" applyProtection="1">
      <alignment horizontal="center"/>
      <protection hidden="1"/>
    </xf>
    <xf numFmtId="44" fontId="0" fillId="0" borderId="5" xfId="0" applyNumberFormat="1" applyBorder="1" applyAlignment="1" applyProtection="1">
      <alignment horizontal="center"/>
      <protection hidden="1"/>
    </xf>
    <xf numFmtId="44" fontId="0" fillId="0" borderId="6" xfId="0" applyNumberFormat="1" applyBorder="1" applyAlignment="1" applyProtection="1">
      <alignment horizontal="center"/>
      <protection hidden="1"/>
    </xf>
    <xf numFmtId="0" fontId="7" fillId="4" borderId="4" xfId="0" applyFont="1" applyFill="1" applyBorder="1" applyAlignment="1" applyProtection="1">
      <alignment horizontal="center" wrapText="1"/>
      <protection hidden="1"/>
    </xf>
    <xf numFmtId="0" fontId="7" fillId="4" borderId="5" xfId="0" applyFont="1" applyFill="1" applyBorder="1" applyAlignment="1" applyProtection="1">
      <alignment horizontal="center" wrapText="1"/>
      <protection hidden="1"/>
    </xf>
    <xf numFmtId="0" fontId="7" fillId="4" borderId="6" xfId="0" applyFont="1" applyFill="1" applyBorder="1" applyAlignment="1" applyProtection="1">
      <alignment horizontal="center" wrapText="1"/>
      <protection hidden="1"/>
    </xf>
    <xf numFmtId="0" fontId="9" fillId="0" borderId="24" xfId="0" applyFont="1" applyBorder="1" applyAlignment="1" applyProtection="1">
      <alignment horizontal="center" wrapText="1"/>
      <protection hidden="1"/>
    </xf>
    <xf numFmtId="0" fontId="9" fillId="0" borderId="25" xfId="0" applyFont="1" applyBorder="1" applyAlignment="1" applyProtection="1">
      <alignment horizontal="center" wrapText="1"/>
      <protection hidden="1"/>
    </xf>
    <xf numFmtId="0" fontId="3" fillId="5" borderId="19" xfId="0" applyFont="1" applyFill="1" applyBorder="1" applyAlignment="1">
      <alignment horizontal="left"/>
    </xf>
    <xf numFmtId="164" fontId="3" fillId="5" borderId="19" xfId="0" applyNumberFormat="1" applyFont="1" applyFill="1" applyBorder="1" applyAlignment="1">
      <alignment horizontal="left"/>
    </xf>
    <xf numFmtId="164" fontId="3" fillId="5" borderId="20" xfId="0" applyNumberFormat="1" applyFont="1" applyFill="1" applyBorder="1" applyAlignment="1">
      <alignment horizontal="left"/>
    </xf>
    <xf numFmtId="0" fontId="3" fillId="5" borderId="26" xfId="0" applyFont="1" applyFill="1" applyBorder="1" applyAlignment="1">
      <alignment horizontal="left"/>
    </xf>
    <xf numFmtId="0" fontId="3" fillId="5" borderId="27" xfId="0" applyFont="1" applyFill="1" applyBorder="1" applyAlignment="1">
      <alignment horizontal="left"/>
    </xf>
    <xf numFmtId="0" fontId="3" fillId="5" borderId="28" xfId="0" applyFont="1" applyFill="1" applyBorder="1" applyAlignment="1">
      <alignment horizontal="left"/>
    </xf>
    <xf numFmtId="0" fontId="3" fillId="2" borderId="19" xfId="0" applyFont="1" applyFill="1" applyBorder="1" applyAlignment="1" applyProtection="1">
      <alignment horizontal="center" wrapText="1"/>
      <protection locked="0"/>
    </xf>
    <xf numFmtId="0" fontId="3" fillId="2" borderId="24" xfId="0" applyFont="1" applyFill="1" applyBorder="1" applyAlignment="1" applyProtection="1">
      <alignment horizontal="center" wrapText="1"/>
      <protection locked="0"/>
    </xf>
    <xf numFmtId="0" fontId="3" fillId="2" borderId="25" xfId="0" applyFont="1" applyFill="1" applyBorder="1" applyAlignment="1" applyProtection="1">
      <alignment horizontal="center" wrapText="1"/>
      <protection locked="0"/>
    </xf>
    <xf numFmtId="0" fontId="10" fillId="0" borderId="13" xfId="0" applyFont="1" applyBorder="1" applyAlignment="1" applyProtection="1">
      <alignment horizontal="center"/>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8"/>
  <sheetViews>
    <sheetView tabSelected="1" view="pageLayout" zoomScaleNormal="100" workbookViewId="0">
      <selection activeCell="A3" sqref="A3:E3"/>
    </sheetView>
  </sheetViews>
  <sheetFormatPr defaultColWidth="8.7109375" defaultRowHeight="15" x14ac:dyDescent="0.25"/>
  <cols>
    <col min="1" max="1" width="38.28515625" style="4" customWidth="1"/>
    <col min="2" max="2" width="14.42578125" style="4" customWidth="1"/>
    <col min="3" max="3" width="16.5703125" style="4" customWidth="1"/>
    <col min="4" max="4" width="15.28515625" style="4" customWidth="1"/>
    <col min="5" max="5" width="16.5703125" style="4" customWidth="1"/>
    <col min="6" max="6" width="12.140625" style="4" bestFit="1" customWidth="1"/>
    <col min="7" max="16384" width="8.7109375" style="4"/>
  </cols>
  <sheetData>
    <row r="1" spans="1:6" ht="27.4" customHeight="1" thickTop="1" x14ac:dyDescent="0.3">
      <c r="A1" s="48" t="s">
        <v>0</v>
      </c>
      <c r="B1" s="49"/>
      <c r="C1" s="49"/>
      <c r="D1" s="49"/>
      <c r="E1" s="50"/>
    </row>
    <row r="2" spans="1:6" ht="21" x14ac:dyDescent="0.35">
      <c r="A2" s="51" t="s">
        <v>1</v>
      </c>
      <c r="B2" s="52"/>
      <c r="C2" s="52"/>
      <c r="D2" s="52"/>
      <c r="E2" s="53"/>
    </row>
    <row r="3" spans="1:6" ht="167.1" customHeight="1" thickBot="1" x14ac:dyDescent="0.3">
      <c r="A3" s="54" t="s">
        <v>2</v>
      </c>
      <c r="B3" s="55"/>
      <c r="C3" s="55"/>
      <c r="D3" s="55"/>
      <c r="E3" s="56"/>
    </row>
    <row r="4" spans="1:6" ht="42.75" thickBot="1" x14ac:dyDescent="0.4">
      <c r="A4" s="5" t="s">
        <v>3</v>
      </c>
      <c r="B4" s="35" t="s">
        <v>4</v>
      </c>
      <c r="C4" s="6">
        <v>88</v>
      </c>
      <c r="D4" s="35" t="s">
        <v>5</v>
      </c>
      <c r="E4" s="33" t="s">
        <v>6</v>
      </c>
    </row>
    <row r="5" spans="1:6" s="38" customFormat="1" ht="19.5" thickBot="1" x14ac:dyDescent="0.35">
      <c r="A5" s="36" t="s">
        <v>7</v>
      </c>
      <c r="B5" s="92">
        <v>4400023793</v>
      </c>
      <c r="C5" s="37" t="s">
        <v>8</v>
      </c>
      <c r="D5" s="57" t="s">
        <v>9</v>
      </c>
      <c r="E5" s="58"/>
    </row>
    <row r="6" spans="1:6" ht="21" x14ac:dyDescent="0.35">
      <c r="A6" s="45" t="s">
        <v>10</v>
      </c>
      <c r="B6" s="46"/>
      <c r="C6" s="46"/>
      <c r="D6" s="46"/>
      <c r="E6" s="47"/>
    </row>
    <row r="7" spans="1:6" x14ac:dyDescent="0.25">
      <c r="A7" s="7" t="s">
        <v>11</v>
      </c>
      <c r="B7" s="8" t="s">
        <v>12</v>
      </c>
      <c r="C7" s="8" t="s">
        <v>13</v>
      </c>
      <c r="D7" s="8" t="s">
        <v>14</v>
      </c>
      <c r="E7" s="9" t="s">
        <v>15</v>
      </c>
    </row>
    <row r="8" spans="1:6" x14ac:dyDescent="0.25">
      <c r="A8" s="10" t="s">
        <v>16</v>
      </c>
      <c r="B8" s="11" t="s">
        <v>17</v>
      </c>
      <c r="C8" s="12">
        <v>64868</v>
      </c>
      <c r="D8" s="1"/>
      <c r="E8" s="2">
        <f>$C8*D8</f>
        <v>0</v>
      </c>
      <c r="F8" s="43"/>
    </row>
    <row r="9" spans="1:6" ht="18.75" x14ac:dyDescent="0.3">
      <c r="A9" s="64" t="s">
        <v>18</v>
      </c>
      <c r="B9" s="65"/>
      <c r="C9" s="65"/>
      <c r="D9" s="65"/>
      <c r="E9" s="66"/>
      <c r="F9" s="43"/>
    </row>
    <row r="10" spans="1:6" x14ac:dyDescent="0.25">
      <c r="A10" s="15" t="s">
        <v>19</v>
      </c>
      <c r="B10" s="8" t="s">
        <v>12</v>
      </c>
      <c r="C10" s="8" t="s">
        <v>13</v>
      </c>
      <c r="D10" s="8" t="s">
        <v>14</v>
      </c>
      <c r="E10" s="9" t="s">
        <v>15</v>
      </c>
      <c r="F10" s="43"/>
    </row>
    <row r="11" spans="1:6" x14ac:dyDescent="0.25">
      <c r="A11" s="10" t="s">
        <v>20</v>
      </c>
      <c r="B11" s="11" t="s">
        <v>17</v>
      </c>
      <c r="C11" s="12">
        <v>58422</v>
      </c>
      <c r="D11" s="13"/>
      <c r="E11" s="14">
        <f t="shared" ref="E11:E14" si="0">$C11*D11</f>
        <v>0</v>
      </c>
      <c r="F11" s="43"/>
    </row>
    <row r="12" spans="1:6" x14ac:dyDescent="0.25">
      <c r="A12" s="10" t="s">
        <v>21</v>
      </c>
      <c r="B12" s="11" t="s">
        <v>22</v>
      </c>
      <c r="C12" s="12">
        <v>68097</v>
      </c>
      <c r="D12" s="13"/>
      <c r="E12" s="14">
        <f t="shared" si="0"/>
        <v>0</v>
      </c>
      <c r="F12" s="43"/>
    </row>
    <row r="13" spans="1:6" x14ac:dyDescent="0.25">
      <c r="A13" s="10" t="s">
        <v>23</v>
      </c>
      <c r="B13" s="11" t="s">
        <v>24</v>
      </c>
      <c r="C13" s="12">
        <v>65039</v>
      </c>
      <c r="D13" s="13"/>
      <c r="E13" s="14">
        <f t="shared" si="0"/>
        <v>0</v>
      </c>
      <c r="F13" s="43"/>
    </row>
    <row r="14" spans="1:6" x14ac:dyDescent="0.25">
      <c r="A14" s="10" t="s">
        <v>25</v>
      </c>
      <c r="B14" s="11" t="s">
        <v>26</v>
      </c>
      <c r="C14" s="12">
        <v>64868</v>
      </c>
      <c r="D14" s="13"/>
      <c r="E14" s="14">
        <f t="shared" si="0"/>
        <v>0</v>
      </c>
      <c r="F14" s="43"/>
    </row>
    <row r="15" spans="1:6" customFormat="1" x14ac:dyDescent="0.25">
      <c r="A15" s="75" t="s">
        <v>27</v>
      </c>
      <c r="B15" s="76"/>
      <c r="C15" s="76"/>
      <c r="D15" s="76"/>
      <c r="E15" s="77"/>
      <c r="F15" s="44"/>
    </row>
    <row r="16" spans="1:6" customFormat="1" ht="18.75" x14ac:dyDescent="0.3">
      <c r="A16" s="78" t="s">
        <v>28</v>
      </c>
      <c r="B16" s="79"/>
      <c r="C16" s="79"/>
      <c r="D16" s="79"/>
      <c r="E16" s="80"/>
    </row>
    <row r="17" spans="1:6" customFormat="1" ht="15.75" x14ac:dyDescent="0.25">
      <c r="A17" s="41" t="s">
        <v>29</v>
      </c>
      <c r="B17" s="39"/>
      <c r="C17" s="81" t="s">
        <v>31</v>
      </c>
      <c r="D17" s="82"/>
      <c r="E17" s="39"/>
    </row>
    <row r="18" spans="1:6" customFormat="1" ht="15.75" x14ac:dyDescent="0.25">
      <c r="A18" s="42" t="s">
        <v>30</v>
      </c>
      <c r="B18" s="39"/>
      <c r="C18" s="81" t="s">
        <v>33</v>
      </c>
      <c r="D18" s="82"/>
      <c r="E18" s="39"/>
    </row>
    <row r="19" spans="1:6" customFormat="1" ht="13.9" customHeight="1" x14ac:dyDescent="0.25">
      <c r="A19" s="42" t="s">
        <v>32</v>
      </c>
      <c r="B19" s="39"/>
      <c r="C19" s="81"/>
      <c r="D19" s="82"/>
      <c r="E19" s="39"/>
    </row>
    <row r="20" spans="1:6" ht="18.75" x14ac:dyDescent="0.3">
      <c r="A20" s="61" t="s">
        <v>34</v>
      </c>
      <c r="B20" s="62"/>
      <c r="C20" s="62"/>
      <c r="D20" s="62"/>
      <c r="E20" s="63"/>
    </row>
    <row r="21" spans="1:6" x14ac:dyDescent="0.25">
      <c r="A21" s="7" t="s">
        <v>35</v>
      </c>
      <c r="B21" s="8" t="s">
        <v>36</v>
      </c>
      <c r="C21" s="8" t="s">
        <v>37</v>
      </c>
      <c r="D21" s="8" t="s">
        <v>38</v>
      </c>
      <c r="E21" s="9" t="s">
        <v>15</v>
      </c>
    </row>
    <row r="22" spans="1:6" customFormat="1" x14ac:dyDescent="0.25">
      <c r="A22" s="10" t="s">
        <v>39</v>
      </c>
      <c r="B22" s="16" t="s">
        <v>40</v>
      </c>
      <c r="C22" s="17">
        <v>286</v>
      </c>
      <c r="D22" s="13"/>
      <c r="E22" s="14">
        <f>IF(D22="Yes",$C22*SUM($D$8:$D$14),0)</f>
        <v>0</v>
      </c>
      <c r="F22" s="44"/>
    </row>
    <row r="23" spans="1:6" customFormat="1" ht="30" x14ac:dyDescent="0.25">
      <c r="A23" s="10" t="s">
        <v>41</v>
      </c>
      <c r="B23" s="16" t="s">
        <v>42</v>
      </c>
      <c r="C23" s="18">
        <v>195</v>
      </c>
      <c r="D23" s="13"/>
      <c r="E23" s="14">
        <f>IF(D23="Yes",$C23*SUM($D$8:$D$14),0)</f>
        <v>0</v>
      </c>
      <c r="F23" s="44"/>
    </row>
    <row r="24" spans="1:6" customFormat="1" x14ac:dyDescent="0.25">
      <c r="A24" s="19" t="s">
        <v>43</v>
      </c>
      <c r="B24" s="20">
        <v>213</v>
      </c>
      <c r="C24" s="40" t="s">
        <v>112</v>
      </c>
      <c r="D24" s="13"/>
      <c r="E24" s="14">
        <f>IF(D24="YES","NC",0)</f>
        <v>0</v>
      </c>
      <c r="F24" s="44"/>
    </row>
    <row r="25" spans="1:6" customFormat="1" ht="30" x14ac:dyDescent="0.25">
      <c r="A25" s="10" t="s">
        <v>44</v>
      </c>
      <c r="B25" s="16" t="s">
        <v>45</v>
      </c>
      <c r="C25" s="17">
        <v>114</v>
      </c>
      <c r="D25" s="13"/>
      <c r="E25" s="14">
        <f>IF(D25="Yes",$C25*SUM($D$8:$D$14),0)</f>
        <v>0</v>
      </c>
      <c r="F25" s="44"/>
    </row>
    <row r="26" spans="1:6" customFormat="1" ht="30" x14ac:dyDescent="0.25">
      <c r="A26" s="10" t="s">
        <v>46</v>
      </c>
      <c r="B26" s="16" t="s">
        <v>47</v>
      </c>
      <c r="C26" s="17">
        <v>569</v>
      </c>
      <c r="D26" s="13"/>
      <c r="E26" s="14">
        <f t="shared" ref="E26:E33" si="1">IF(D26="Yes",$C26*SUM($D$8:$D$14),0)</f>
        <v>0</v>
      </c>
      <c r="F26" s="44"/>
    </row>
    <row r="27" spans="1:6" customFormat="1" x14ac:dyDescent="0.25">
      <c r="A27" s="10" t="s">
        <v>48</v>
      </c>
      <c r="B27" s="16" t="s">
        <v>49</v>
      </c>
      <c r="C27" s="17">
        <v>92</v>
      </c>
      <c r="D27" s="13"/>
      <c r="E27" s="14">
        <f t="shared" si="1"/>
        <v>0</v>
      </c>
      <c r="F27" s="44"/>
    </row>
    <row r="28" spans="1:6" customFormat="1" x14ac:dyDescent="0.25">
      <c r="A28" s="10" t="s">
        <v>50</v>
      </c>
      <c r="B28" s="16" t="s">
        <v>51</v>
      </c>
      <c r="C28" s="22">
        <v>273</v>
      </c>
      <c r="D28" s="13"/>
      <c r="E28" s="14">
        <f t="shared" si="1"/>
        <v>0</v>
      </c>
      <c r="F28" s="44"/>
    </row>
    <row r="29" spans="1:6" customFormat="1" x14ac:dyDescent="0.25">
      <c r="A29" s="10" t="s">
        <v>52</v>
      </c>
      <c r="B29" s="16" t="s">
        <v>53</v>
      </c>
      <c r="C29" s="17">
        <v>405</v>
      </c>
      <c r="D29" s="13"/>
      <c r="E29" s="14">
        <f t="shared" si="1"/>
        <v>0</v>
      </c>
      <c r="F29" s="44"/>
    </row>
    <row r="30" spans="1:6" customFormat="1" x14ac:dyDescent="0.25">
      <c r="A30" s="19" t="s">
        <v>54</v>
      </c>
      <c r="B30" s="20">
        <v>535</v>
      </c>
      <c r="C30" s="21">
        <v>528</v>
      </c>
      <c r="D30" s="13"/>
      <c r="E30" s="14">
        <f>IF(D30="Yes",$C30*SUM($D$8:$D$14),0)</f>
        <v>0</v>
      </c>
      <c r="F30" s="44"/>
    </row>
    <row r="31" spans="1:6" customFormat="1" ht="13.9" customHeight="1" x14ac:dyDescent="0.25">
      <c r="A31" s="10" t="s">
        <v>55</v>
      </c>
      <c r="B31" s="16" t="s">
        <v>56</v>
      </c>
      <c r="C31" s="17">
        <v>115</v>
      </c>
      <c r="D31" s="13"/>
      <c r="E31" s="14">
        <f t="shared" si="1"/>
        <v>0</v>
      </c>
      <c r="F31" s="44"/>
    </row>
    <row r="32" spans="1:6" customFormat="1" x14ac:dyDescent="0.25">
      <c r="A32" s="10" t="s">
        <v>57</v>
      </c>
      <c r="B32" s="16" t="s">
        <v>58</v>
      </c>
      <c r="C32" s="17">
        <v>115</v>
      </c>
      <c r="D32" s="13"/>
      <c r="E32" s="14">
        <f t="shared" si="1"/>
        <v>0</v>
      </c>
      <c r="F32" s="44"/>
    </row>
    <row r="33" spans="1:6" customFormat="1" x14ac:dyDescent="0.25">
      <c r="A33" s="10" t="s">
        <v>59</v>
      </c>
      <c r="B33" s="16">
        <v>872</v>
      </c>
      <c r="C33" s="17">
        <v>377</v>
      </c>
      <c r="D33" s="13"/>
      <c r="E33" s="14">
        <f t="shared" si="1"/>
        <v>0</v>
      </c>
      <c r="F33" s="44"/>
    </row>
    <row r="34" spans="1:6" customFormat="1" ht="30" x14ac:dyDescent="0.25">
      <c r="A34" s="10" t="s">
        <v>60</v>
      </c>
      <c r="B34" s="16" t="s">
        <v>61</v>
      </c>
      <c r="C34" s="22" t="s">
        <v>112</v>
      </c>
      <c r="D34" s="13"/>
      <c r="E34" s="14">
        <f>IF(D34="YES","NC",0)</f>
        <v>0</v>
      </c>
      <c r="F34" s="44"/>
    </row>
    <row r="35" spans="1:6" customFormat="1" x14ac:dyDescent="0.25">
      <c r="A35" s="10" t="s">
        <v>62</v>
      </c>
      <c r="B35" s="16">
        <v>525</v>
      </c>
      <c r="C35" s="22" t="s">
        <v>112</v>
      </c>
      <c r="D35" s="13"/>
      <c r="E35" s="14">
        <f>IF(D35="YES","NC",0)</f>
        <v>0</v>
      </c>
      <c r="F35" s="44"/>
    </row>
    <row r="36" spans="1:6" customFormat="1" x14ac:dyDescent="0.25">
      <c r="A36" s="10" t="s">
        <v>63</v>
      </c>
      <c r="B36" s="16">
        <v>927</v>
      </c>
      <c r="C36" s="17">
        <v>73</v>
      </c>
      <c r="D36" s="13"/>
      <c r="E36" s="14">
        <f>IF(D36="Yes",$C36*SUM($D$8:$D$14),0)</f>
        <v>0</v>
      </c>
      <c r="F36" s="44"/>
    </row>
    <row r="37" spans="1:6" customFormat="1" x14ac:dyDescent="0.25">
      <c r="A37" s="10" t="s">
        <v>64</v>
      </c>
      <c r="B37" s="16">
        <v>942</v>
      </c>
      <c r="C37" s="22" t="s">
        <v>112</v>
      </c>
      <c r="D37" s="13"/>
      <c r="E37" s="14">
        <f>IF(D37="YES","NC",0)</f>
        <v>0</v>
      </c>
      <c r="F37" s="44"/>
    </row>
    <row r="38" spans="1:6" customFormat="1" ht="30.75" customHeight="1" x14ac:dyDescent="0.25">
      <c r="A38" s="19" t="s">
        <v>65</v>
      </c>
      <c r="B38" s="23" t="s">
        <v>66</v>
      </c>
      <c r="C38" s="24">
        <v>360</v>
      </c>
      <c r="D38" s="13"/>
      <c r="E38" s="14">
        <f>IF(D38="Yes",$C38*SUM($D$8:$D$14),0)</f>
        <v>0</v>
      </c>
      <c r="F38" s="44"/>
    </row>
    <row r="39" spans="1:6" customFormat="1" x14ac:dyDescent="0.25">
      <c r="A39" s="19" t="s">
        <v>67</v>
      </c>
      <c r="B39" s="23" t="s">
        <v>68</v>
      </c>
      <c r="C39" s="24">
        <v>360</v>
      </c>
      <c r="D39" s="13"/>
      <c r="E39" s="14">
        <f>IF(D39="Yes",$C39*SUM($D$8:$D$14),0)</f>
        <v>0</v>
      </c>
      <c r="F39" s="44"/>
    </row>
    <row r="40" spans="1:6" ht="18.75" x14ac:dyDescent="0.3">
      <c r="A40" s="61" t="s">
        <v>69</v>
      </c>
      <c r="B40" s="62"/>
      <c r="C40" s="62"/>
      <c r="D40" s="62"/>
      <c r="E40" s="63"/>
      <c r="F40" s="43"/>
    </row>
    <row r="41" spans="1:6" x14ac:dyDescent="0.25">
      <c r="A41" s="10" t="s">
        <v>70</v>
      </c>
      <c r="B41" s="16" t="s">
        <v>71</v>
      </c>
      <c r="C41" s="17">
        <v>12951</v>
      </c>
      <c r="D41" s="13"/>
      <c r="E41" s="14">
        <f>IF(D41="Yes",$C41*SUM($D$8:$D$14),0)</f>
        <v>0</v>
      </c>
      <c r="F41" s="43"/>
    </row>
    <row r="42" spans="1:6" x14ac:dyDescent="0.25">
      <c r="A42" s="19" t="s">
        <v>72</v>
      </c>
      <c r="B42" s="20" t="s">
        <v>73</v>
      </c>
      <c r="C42" s="21">
        <v>14892</v>
      </c>
      <c r="D42" s="13"/>
      <c r="E42" s="14">
        <f t="shared" ref="E42:E52" si="2">IF(D42="Yes",$C42*SUM($D$8:$D$14),0)</f>
        <v>0</v>
      </c>
      <c r="F42" s="43"/>
    </row>
    <row r="43" spans="1:6" x14ac:dyDescent="0.25">
      <c r="A43" s="19" t="s">
        <v>74</v>
      </c>
      <c r="B43" s="20" t="s">
        <v>75</v>
      </c>
      <c r="C43" s="21">
        <v>15390</v>
      </c>
      <c r="D43" s="13"/>
      <c r="E43" s="14">
        <f t="shared" si="2"/>
        <v>0</v>
      </c>
      <c r="F43" s="43"/>
    </row>
    <row r="44" spans="1:6" x14ac:dyDescent="0.25">
      <c r="A44" s="19" t="s">
        <v>76</v>
      </c>
      <c r="B44" s="20" t="s">
        <v>77</v>
      </c>
      <c r="C44" s="21">
        <v>17436</v>
      </c>
      <c r="D44" s="13"/>
      <c r="E44" s="14">
        <f t="shared" si="2"/>
        <v>0</v>
      </c>
      <c r="F44" s="43"/>
    </row>
    <row r="45" spans="1:6" x14ac:dyDescent="0.25">
      <c r="A45" s="19" t="s">
        <v>78</v>
      </c>
      <c r="B45" s="20" t="s">
        <v>79</v>
      </c>
      <c r="C45" s="21">
        <v>6598</v>
      </c>
      <c r="D45" s="13"/>
      <c r="E45" s="14">
        <f t="shared" si="2"/>
        <v>0</v>
      </c>
      <c r="F45" s="43"/>
    </row>
    <row r="46" spans="1:6" x14ac:dyDescent="0.25">
      <c r="A46" s="19" t="s">
        <v>80</v>
      </c>
      <c r="B46" s="20" t="s">
        <v>79</v>
      </c>
      <c r="C46" s="21">
        <v>6474</v>
      </c>
      <c r="D46" s="13"/>
      <c r="E46" s="14">
        <f t="shared" si="2"/>
        <v>0</v>
      </c>
      <c r="F46" s="43"/>
    </row>
    <row r="47" spans="1:6" x14ac:dyDescent="0.25">
      <c r="A47" s="19" t="s">
        <v>81</v>
      </c>
      <c r="B47" s="20" t="s">
        <v>82</v>
      </c>
      <c r="C47" s="21">
        <v>6891</v>
      </c>
      <c r="D47" s="13"/>
      <c r="E47" s="14">
        <f t="shared" si="2"/>
        <v>0</v>
      </c>
      <c r="F47" s="43"/>
    </row>
    <row r="48" spans="1:6" x14ac:dyDescent="0.25">
      <c r="A48" s="19" t="s">
        <v>83</v>
      </c>
      <c r="B48" s="20" t="s">
        <v>82</v>
      </c>
      <c r="C48" s="21">
        <v>7187</v>
      </c>
      <c r="D48" s="13"/>
      <c r="E48" s="14">
        <f t="shared" si="2"/>
        <v>0</v>
      </c>
      <c r="F48" s="43"/>
    </row>
    <row r="49" spans="1:6" x14ac:dyDescent="0.25">
      <c r="A49" s="19" t="s">
        <v>84</v>
      </c>
      <c r="B49" s="20" t="s">
        <v>85</v>
      </c>
      <c r="C49" s="21">
        <v>7786</v>
      </c>
      <c r="D49" s="13"/>
      <c r="E49" s="14">
        <f t="shared" si="2"/>
        <v>0</v>
      </c>
      <c r="F49" s="43"/>
    </row>
    <row r="50" spans="1:6" x14ac:dyDescent="0.25">
      <c r="A50" s="19" t="s">
        <v>86</v>
      </c>
      <c r="B50" s="20" t="s">
        <v>87</v>
      </c>
      <c r="C50" s="21">
        <v>8179</v>
      </c>
      <c r="D50" s="13"/>
      <c r="E50" s="14">
        <f t="shared" si="2"/>
        <v>0</v>
      </c>
      <c r="F50" s="43"/>
    </row>
    <row r="51" spans="1:6" x14ac:dyDescent="0.25">
      <c r="A51" s="19" t="s">
        <v>88</v>
      </c>
      <c r="B51" s="20" t="s">
        <v>89</v>
      </c>
      <c r="C51" s="21">
        <v>16596</v>
      </c>
      <c r="D51" s="13"/>
      <c r="E51" s="14">
        <f t="shared" si="2"/>
        <v>0</v>
      </c>
      <c r="F51" s="43"/>
    </row>
    <row r="52" spans="1:6" x14ac:dyDescent="0.25">
      <c r="A52" s="19" t="s">
        <v>90</v>
      </c>
      <c r="B52" s="20" t="s">
        <v>91</v>
      </c>
      <c r="C52" s="21">
        <v>16987</v>
      </c>
      <c r="D52" s="13"/>
      <c r="E52" s="14">
        <f t="shared" si="2"/>
        <v>0</v>
      </c>
      <c r="F52" s="43"/>
    </row>
    <row r="53" spans="1:6" x14ac:dyDescent="0.25">
      <c r="A53" s="59" t="s">
        <v>92</v>
      </c>
      <c r="B53" s="60"/>
      <c r="C53" s="60"/>
      <c r="D53" s="11" t="s">
        <v>93</v>
      </c>
      <c r="E53" s="3">
        <f>IF(SUM(D8:D19)=0,0,SUM(E8:E52)/SUM(D8:D19))</f>
        <v>0</v>
      </c>
      <c r="F53" s="43"/>
    </row>
    <row r="54" spans="1:6" ht="18.75" x14ac:dyDescent="0.3">
      <c r="A54" s="67" t="s">
        <v>94</v>
      </c>
      <c r="B54" s="68"/>
      <c r="C54" s="68"/>
      <c r="D54" s="68"/>
      <c r="E54" s="69"/>
      <c r="F54" s="43"/>
    </row>
    <row r="55" spans="1:6" x14ac:dyDescent="0.25">
      <c r="A55" s="70" t="s">
        <v>95</v>
      </c>
      <c r="B55" s="71"/>
      <c r="C55" s="71"/>
      <c r="D55" s="71"/>
      <c r="E55" s="14">
        <f>ROUND(0.0035*E53,2)</f>
        <v>0</v>
      </c>
      <c r="F55" s="43"/>
    </row>
    <row r="56" spans="1:6" x14ac:dyDescent="0.25">
      <c r="A56" s="72" t="s">
        <v>96</v>
      </c>
      <c r="B56" s="73"/>
      <c r="C56" s="73"/>
      <c r="D56" s="74"/>
      <c r="E56" s="27">
        <v>11.25</v>
      </c>
    </row>
    <row r="57" spans="1:6" x14ac:dyDescent="0.25">
      <c r="A57" s="70" t="s">
        <v>97</v>
      </c>
      <c r="B57" s="71"/>
      <c r="C57" s="71"/>
      <c r="D57" s="71"/>
      <c r="E57" s="14">
        <v>20</v>
      </c>
    </row>
    <row r="58" spans="1:6" x14ac:dyDescent="0.25">
      <c r="A58" s="59" t="s">
        <v>98</v>
      </c>
      <c r="B58" s="60"/>
      <c r="C58" s="60"/>
      <c r="D58" s="11" t="s">
        <v>93</v>
      </c>
      <c r="E58" s="14">
        <f>IF(SUM(E53:E57)&lt;100,0,SUM(E53:E57))</f>
        <v>0</v>
      </c>
    </row>
    <row r="59" spans="1:6" x14ac:dyDescent="0.25">
      <c r="A59" s="59" t="s">
        <v>99</v>
      </c>
      <c r="B59" s="60"/>
      <c r="C59" s="60"/>
      <c r="D59" s="11" t="str">
        <f>IF(SUM(D8:D19)=0,"",IF(SUM(D8:D19)=1,"1 Vehicle",SUM(D8:D19)&amp;" Vehicles"))</f>
        <v/>
      </c>
      <c r="E59" s="14">
        <f>E58*SUM(D9:D19)</f>
        <v>0</v>
      </c>
    </row>
    <row r="60" spans="1:6" ht="18.75" x14ac:dyDescent="0.3">
      <c r="A60" s="67" t="s">
        <v>100</v>
      </c>
      <c r="B60" s="68"/>
      <c r="C60" s="68"/>
      <c r="D60" s="68"/>
      <c r="E60" s="69"/>
    </row>
    <row r="61" spans="1:6" x14ac:dyDescent="0.25">
      <c r="A61" s="28" t="s">
        <v>101</v>
      </c>
      <c r="B61" s="89"/>
      <c r="C61" s="89"/>
      <c r="D61" s="25" t="s">
        <v>102</v>
      </c>
      <c r="E61" s="32"/>
    </row>
    <row r="62" spans="1:6" x14ac:dyDescent="0.25">
      <c r="A62" s="28" t="s">
        <v>103</v>
      </c>
      <c r="B62" s="89"/>
      <c r="C62" s="89"/>
      <c r="D62" s="25" t="s">
        <v>104</v>
      </c>
      <c r="E62" s="34"/>
    </row>
    <row r="63" spans="1:6" x14ac:dyDescent="0.25">
      <c r="A63" s="28" t="s">
        <v>105</v>
      </c>
      <c r="B63" s="90"/>
      <c r="C63" s="91"/>
      <c r="D63" s="25" t="s">
        <v>106</v>
      </c>
      <c r="E63" s="32"/>
    </row>
    <row r="64" spans="1:6" ht="18.75" x14ac:dyDescent="0.3">
      <c r="A64" s="67" t="s">
        <v>107</v>
      </c>
      <c r="B64" s="68"/>
      <c r="C64" s="68"/>
      <c r="D64" s="68"/>
      <c r="E64" s="69"/>
    </row>
    <row r="65" spans="1:5" x14ac:dyDescent="0.25">
      <c r="A65" s="29" t="s">
        <v>9</v>
      </c>
      <c r="B65" s="83" t="s">
        <v>108</v>
      </c>
      <c r="C65" s="83"/>
      <c r="D65" s="26" t="s">
        <v>109</v>
      </c>
      <c r="E65" s="30">
        <v>310062165</v>
      </c>
    </row>
    <row r="66" spans="1:5" x14ac:dyDescent="0.25">
      <c r="A66" s="28" t="s">
        <v>103</v>
      </c>
      <c r="B66" s="84" t="s">
        <v>110</v>
      </c>
      <c r="C66" s="84"/>
      <c r="D66" s="84"/>
      <c r="E66" s="85"/>
    </row>
    <row r="67" spans="1:5" ht="15.75" thickBot="1" x14ac:dyDescent="0.3">
      <c r="A67" s="31" t="s">
        <v>105</v>
      </c>
      <c r="B67" s="86" t="s">
        <v>111</v>
      </c>
      <c r="C67" s="87"/>
      <c r="D67" s="87"/>
      <c r="E67" s="88"/>
    </row>
    <row r="68" spans="1:5" ht="15.75" thickTop="1" x14ac:dyDescent="0.25"/>
  </sheetData>
  <sheetProtection algorithmName="SHA-512" hashValue="/XBrUFpJ76dGBRcp/cY0MlQ3h3G9zeEBI02hW0/e/PqNAyNeQtfRTCx/cAPAh9i2gY4T4EvDVUnZXWjSMw1j0A==" saltValue="kTrMIeG0/1CS839Qb3B4Qg==" spinCount="100000" sheet="1" formatColumns="0" formatRows="0"/>
  <mergeCells count="28">
    <mergeCell ref="B65:C65"/>
    <mergeCell ref="B66:E66"/>
    <mergeCell ref="B67:E67"/>
    <mergeCell ref="A60:E60"/>
    <mergeCell ref="B61:C61"/>
    <mergeCell ref="B62:C62"/>
    <mergeCell ref="B63:C63"/>
    <mergeCell ref="A64:E64"/>
    <mergeCell ref="A58:C58"/>
    <mergeCell ref="A59:C59"/>
    <mergeCell ref="A20:E20"/>
    <mergeCell ref="A9:E9"/>
    <mergeCell ref="A54:E54"/>
    <mergeCell ref="A55:D55"/>
    <mergeCell ref="A56:D56"/>
    <mergeCell ref="A57:D57"/>
    <mergeCell ref="A40:E40"/>
    <mergeCell ref="A53:C53"/>
    <mergeCell ref="A15:E15"/>
    <mergeCell ref="A16:E16"/>
    <mergeCell ref="C17:D17"/>
    <mergeCell ref="C18:D18"/>
    <mergeCell ref="C19:D19"/>
    <mergeCell ref="A6:E6"/>
    <mergeCell ref="A1:E1"/>
    <mergeCell ref="A2:E2"/>
    <mergeCell ref="A3:E3"/>
    <mergeCell ref="D5:E5"/>
  </mergeCells>
  <dataValidations count="2">
    <dataValidation type="list" allowBlank="1" showInputMessage="1" showErrorMessage="1" sqref="D41:D52 D22:D39">
      <formula1>"Yes, "</formula1>
    </dataValidation>
    <dataValidation type="custom" allowBlank="1" showInputMessage="1" showErrorMessage="1" error="Only one vehicle configuration may be used on each spreadsheet." sqref="D8">
      <formula1>IF(SUM(D11:D19)=0,TRUE,FALSE)</formula1>
    </dataValidation>
  </dataValidations>
  <pageMargins left="0.25" right="0.25" top="0.75" bottom="0.75" header="0.3" footer="0.3"/>
  <pageSetup fitToHeight="0" orientation="portrait" r:id="rId1"/>
  <headerFooter>
    <oddHeader>&amp;CPO# ____________________________&amp;R7/29/2025</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31EF20-1BC2-482C-ACE1-680541D53126}">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1C94F223-C217-41DD-884C-B5DD2F00576E}">
  <ds:schemaRefs>
    <ds:schemaRef ds:uri="http://schemas.microsoft.com/sharepoint/v3/contenttype/forms"/>
  </ds:schemaRefs>
</ds:datastoreItem>
</file>

<file path=customXml/itemProps3.xml><?xml version="1.0" encoding="utf-8"?>
<ds:datastoreItem xmlns:ds="http://schemas.openxmlformats.org/officeDocument/2006/customXml" ds:itemID="{2170347E-1192-406C-8A9F-F0AA27E2DD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Line 88</vt:lpstr>
    </vt:vector>
  </TitlesOfParts>
  <Manager/>
  <Company>State of Louisiana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Bachman</dc:creator>
  <cp:keywords/>
  <dc:description/>
  <cp:lastModifiedBy>Amy Gotreaux</cp:lastModifiedBy>
  <cp:revision/>
  <dcterms:created xsi:type="dcterms:W3CDTF">2016-08-11T20:23:26Z</dcterms:created>
  <dcterms:modified xsi:type="dcterms:W3CDTF">2025-08-04T20:35:09Z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203300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