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 - Vendors\Ben Broitman\"/>
    </mc:Choice>
  </mc:AlternateContent>
  <bookViews>
    <workbookView xWindow="0" yWindow="0" windowWidth="28800" windowHeight="12615"/>
  </bookViews>
  <sheets>
    <sheet name="Line 7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E26" i="1"/>
  <c r="E28" i="1" l="1"/>
  <c r="E29" i="1"/>
  <c r="E30" i="1"/>
  <c r="E31" i="1"/>
  <c r="E32" i="1"/>
  <c r="E33" i="1"/>
  <c r="E34" i="1"/>
  <c r="E35" i="1"/>
  <c r="E37" i="1"/>
  <c r="E38" i="1"/>
  <c r="E39" i="1"/>
  <c r="E40" i="1"/>
  <c r="E41" i="1"/>
  <c r="E21" i="1"/>
  <c r="E22" i="1"/>
  <c r="E23" i="1"/>
  <c r="E20" i="1"/>
  <c r="E12" i="1"/>
  <c r="E13" i="1"/>
  <c r="E14" i="1"/>
  <c r="E15" i="1"/>
  <c r="E8" i="1"/>
  <c r="E42" i="1" l="1"/>
  <c r="E11" i="1" l="1"/>
  <c r="D48" i="1" l="1"/>
  <c r="E44" i="1" l="1"/>
  <c r="E47" i="1" s="1"/>
  <c r="E48" i="1" s="1"/>
</calcChain>
</file>

<file path=xl/sharedStrings.xml><?xml version="1.0" encoding="utf-8"?>
<sst xmlns="http://schemas.openxmlformats.org/spreadsheetml/2006/main" count="115" uniqueCount="102">
  <si>
    <t>This spreadsheet is not a purchase order</t>
  </si>
  <si>
    <t>Order Sheet Instructions</t>
  </si>
  <si>
    <t>Ram 1500 Crew Cab</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</si>
  <si>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</si>
  <si>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</si>
  <si>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</si>
  <si>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</si>
  <si>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</si>
  <si>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</si>
  <si>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</si>
  <si>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</si>
  <si>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</si>
  <si>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</si>
  <si>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</si>
  <si>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</si>
  <si>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</si>
  <si>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(PR4) FLAME RED</t>
  </si>
  <si>
    <t>Optional Equipment</t>
  </si>
  <si>
    <t>Color Upcharge</t>
  </si>
  <si>
    <t>Option Code</t>
  </si>
  <si>
    <t>Option Unit Price</t>
  </si>
  <si>
    <t>Add Option</t>
  </si>
  <si>
    <t>PXJ</t>
  </si>
  <si>
    <t>Hydro Blue</t>
  </si>
  <si>
    <t>PBJ</t>
  </si>
  <si>
    <t>Option Description</t>
  </si>
  <si>
    <t>ADB</t>
  </si>
  <si>
    <t>XFH</t>
  </si>
  <si>
    <t>XHC</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</si>
  <si>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</si>
  <si>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</si>
  <si>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</si>
  <si>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</si>
  <si>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</si>
  <si>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</si>
  <si>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</si>
  <si>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</si>
  <si>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</si>
  <si>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Contact Name:</t>
  </si>
  <si>
    <t>LPAA Approval No</t>
  </si>
  <si>
    <t>Phone:</t>
  </si>
  <si>
    <t>Agency Name</t>
  </si>
  <si>
    <t>Email:</t>
  </si>
  <si>
    <t>Shopping Cart</t>
  </si>
  <si>
    <t>Vendor Information</t>
  </si>
  <si>
    <t>Courtesy Ford</t>
  </si>
  <si>
    <t>Ben Broitman</t>
  </si>
  <si>
    <t xml:space="preserve">Vendor No. </t>
  </si>
  <si>
    <t>504-352-8216</t>
  </si>
  <si>
    <t>bbroitman@premierautomotive.com</t>
  </si>
  <si>
    <t>DMH</t>
  </si>
  <si>
    <t>Anti-Spin Differential Rear Axle</t>
  </si>
  <si>
    <t>DSA</t>
  </si>
  <si>
    <t>Premier Dodge</t>
  </si>
  <si>
    <t>365 Days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</si>
  <si>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</si>
  <si>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Additional Exterior Colors</t>
  </si>
  <si>
    <t>DT1L98-23A</t>
  </si>
  <si>
    <t>DT1L98-21A</t>
  </si>
  <si>
    <t>DT1L91 -21A</t>
  </si>
  <si>
    <t>4X2 3.0 TWIN TURBO HURRICANE I6 ENGINE (5.7ft Bed)</t>
  </si>
  <si>
    <t>4X2 3.6 V6 NATURALLY ASPIRATED ENGINE (5.7ft Bed)</t>
  </si>
  <si>
    <t>4X2 3.0 TWIN TURBO HURRICANE I6 ENGINE (6.4ft Bed)</t>
  </si>
  <si>
    <t>4X4 3.0 TWIN TURBO HURRICANE I6 ENGINE (5.7ft Bed)</t>
  </si>
  <si>
    <t>DT6L98-23A</t>
  </si>
  <si>
    <t>DT6L98-21A</t>
  </si>
  <si>
    <t>4X4 3.6 V6 NATURALLY ASPIRATED ENGINE (5.7ft Bed)</t>
  </si>
  <si>
    <t>4X4 3.0 TWIN TURBO HURRICANE I6 ENGINE (6.4ft Bed)</t>
  </si>
  <si>
    <t>DT6L91 -21A</t>
  </si>
  <si>
    <t>(PWJ) BRIGHT WHITE</t>
  </si>
  <si>
    <t>Diamond Black Crystal</t>
  </si>
  <si>
    <t>Granite Crystal Met</t>
  </si>
  <si>
    <t>PAU</t>
  </si>
  <si>
    <t>Forged Blue</t>
  </si>
  <si>
    <t>PCG</t>
  </si>
  <si>
    <t>33 Gallon Fuel Tank</t>
  </si>
  <si>
    <t>NFF</t>
  </si>
  <si>
    <t>MOPAR Front &amp; Rear Rubber Floor Mats</t>
  </si>
  <si>
    <t>CLF</t>
  </si>
  <si>
    <t>MRU</t>
  </si>
  <si>
    <t>AFP</t>
  </si>
  <si>
    <t>TCP</t>
  </si>
  <si>
    <t>ALP</t>
  </si>
  <si>
    <t>SJJ</t>
  </si>
  <si>
    <t>ANT</t>
  </si>
  <si>
    <t>XNP</t>
  </si>
  <si>
    <t>AHC</t>
  </si>
  <si>
    <t>NC</t>
  </si>
  <si>
    <t>MOPAR Black Tubular Side Steps</t>
  </si>
  <si>
    <t>Power Driver Seat Group</t>
  </si>
  <si>
    <t xml:space="preserve">LT275/65R18C Owl On/Off Road Tires </t>
  </si>
  <si>
    <t>Advanced Safety Group</t>
  </si>
  <si>
    <t>Active Driving Assist System</t>
  </si>
  <si>
    <t>Trailer Brake Control</t>
  </si>
  <si>
    <t>Class IV Reciever Hitch</t>
  </si>
  <si>
    <t>3.92 Rear Axle Ratio (Must have Hurrican Twin Turbo 21A)</t>
  </si>
  <si>
    <t>Protection Group (4X4 ONLY)</t>
  </si>
  <si>
    <t xml:space="preserve">BED UTILITY GROUP - INCLUDES CONTENT BELOW: 
400W INVERTER; EXTERIOR 115V AC OUTLET;  MOPAR 4 ADJUST. CARGO TIE DOWN HOOKS; MOPAR BED STEP - DEPLOYABLE ; MOPAR SPRAY IN BEDLINER ; PICK-UP BOX LIGHTING </t>
  </si>
  <si>
    <t>Trailer Hitch Line-up Assist</t>
  </si>
  <si>
    <t>TRAILER TOW GROUP ACH: $1,237
INCLUDES CONTENT BELOW:
+ BLACK EXTERIOR MIRRORS;BLACK TRAILER TOW POWER MIRRORS ; CONVEX AUX MIRRORS, POWER-ADJUSTABLE; EXT. MIRRORS W/SUPPLEMENTAL SIGNALS ; EXTERIOR MIRRORS COURTESY LAMPS: EXTERIOR MIRRORS W/HEATING ELEMENT; 
MANUAL FOLDING EXTERIOR MIRRORS; 
MANUAL TELESCOPING MIRRORS;
MIRROR CLEARANCE/RUNNING LIGHTS; 
TRAILER BRAKE CONTROL; TRAILER LIGHT CHECK; TRAILER REVERSE STEERING CONTROL; TRAILER TIRE PRESSURE MONITORING SYS;TRAILER TOW MIRRORS</t>
  </si>
  <si>
    <t>Black Vinyl Floor Covering</t>
  </si>
  <si>
    <t>CKJ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</si>
</sst>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3" fillId="0" borderId="0" xfId="0" applyFont="1"/>
    <xf numFmtId="0" fontId="5" fillId="0" borderId="10"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2" borderId="21"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44" fontId="3" fillId="0" borderId="19" xfId="1" applyFont="1" applyBorder="1" applyAlignment="1" applyProtection="1">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horizontal="center" wrapText="1"/>
      <protection hidden="1"/>
    </xf>
    <xf numFmtId="44" fontId="3" fillId="5" borderId="19" xfId="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5" xfId="0" applyFont="1" applyBorder="1" applyAlignment="1">
      <alignment horizontal="right"/>
    </xf>
    <xf numFmtId="44" fontId="3" fillId="5" borderId="19" xfId="1" applyFont="1" applyFill="1" applyBorder="1" applyAlignment="1" applyProtection="1">
      <alignment horizontal="right"/>
      <protection hidden="1"/>
    </xf>
    <xf numFmtId="0" fontId="3" fillId="2" borderId="20" xfId="0" applyFont="1" applyFill="1" applyBorder="1" applyAlignment="1" applyProtection="1">
      <alignment horizontal="left"/>
      <protection locked="0"/>
    </xf>
    <xf numFmtId="0" fontId="5" fillId="0" borderId="11" xfId="0" applyFont="1" applyBorder="1" applyAlignment="1" applyProtection="1">
      <alignment horizontal="center"/>
      <protection hidden="1"/>
    </xf>
    <xf numFmtId="0" fontId="3" fillId="2" borderId="20" xfId="0" applyFont="1" applyFill="1" applyBorder="1" applyAlignment="1" applyProtection="1">
      <alignment horizontal="left" wrapText="1"/>
      <protection locked="0"/>
    </xf>
    <xf numFmtId="0" fontId="3" fillId="0" borderId="19"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0" fontId="0" fillId="0" borderId="18" xfId="0" applyBorder="1" applyAlignment="1" applyProtection="1">
      <alignment wrapText="1"/>
      <protection hidden="1"/>
    </xf>
    <xf numFmtId="0" fontId="0" fillId="0" borderId="19" xfId="0" applyBorder="1" applyAlignment="1" applyProtection="1">
      <alignment horizontal="center"/>
      <protection hidden="1"/>
    </xf>
    <xf numFmtId="44" fontId="0" fillId="5" borderId="19" xfId="1" applyFont="1" applyFill="1" applyBorder="1" applyAlignment="1" applyProtection="1">
      <protection hidden="1"/>
    </xf>
    <xf numFmtId="0" fontId="0" fillId="2" borderId="19" xfId="0" applyFill="1" applyBorder="1" applyProtection="1">
      <protection locked="0"/>
    </xf>
    <xf numFmtId="0" fontId="3" fillId="0" borderId="19" xfId="0" applyFont="1" applyBorder="1" applyAlignment="1" applyProtection="1">
      <alignment wrapText="1"/>
      <protection hidden="1"/>
    </xf>
    <xf numFmtId="44" fontId="3" fillId="0" borderId="0" xfId="0" applyNumberFormat="1" applyFont="1"/>
    <xf numFmtId="10" fontId="3" fillId="0" borderId="0" xfId="0" applyNumberFormat="1" applyFont="1"/>
    <xf numFmtId="0" fontId="3" fillId="0" borderId="19"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3"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6" xfId="0" applyFont="1" applyFill="1" applyBorder="1" applyAlignment="1" applyProtection="1">
      <alignment horizontal="center" wrapText="1"/>
      <protection hidden="1"/>
    </xf>
    <xf numFmtId="0" fontId="7" fillId="4" borderId="17"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8" fillId="4" borderId="4" xfId="0" applyFont="1" applyFill="1" applyBorder="1" applyAlignment="1" applyProtection="1">
      <alignment horizontal="center"/>
      <protection hidden="1"/>
    </xf>
    <xf numFmtId="0" fontId="8" fillId="4" borderId="5" xfId="0" applyFont="1" applyFill="1" applyBorder="1" applyAlignment="1" applyProtection="1">
      <alignment horizontal="center"/>
      <protection hidden="1"/>
    </xf>
    <xf numFmtId="0" fontId="8" fillId="4" borderId="6" xfId="0" applyFont="1" applyFill="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6" fillId="0" borderId="14" xfId="0" applyFont="1" applyBorder="1" applyAlignment="1" applyProtection="1">
      <alignment horizontal="center"/>
      <protection hidden="1"/>
    </xf>
    <xf numFmtId="0" fontId="6"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view="pageLayout" zoomScaleNormal="100" zoomScaleSheetLayoutView="100" workbookViewId="0">
      <selection activeCell="B12" sqref="B12"/>
    </sheetView>
  </sheetViews>
  <sheetFormatPr defaultColWidth="8.85546875" defaultRowHeight="15" x14ac:dyDescent="0.25"/>
  <cols>
    <col min="1" max="1" width="33.5703125" style="1" customWidth="1"/>
    <col min="2" max="2" width="14.42578125" style="1" customWidth="1"/>
    <col min="3" max="3" width="16.5703125" style="1" customWidth="1"/>
    <col min="4" max="4" width="17.42578125" style="1" bestFit="1" customWidth="1"/>
    <col min="5" max="5" width="18.140625" style="1" bestFit="1" customWidth="1"/>
    <col min="6" max="6" width="11.85546875" style="39" bestFit="1" customWidth="1"/>
    <col min="7" max="7" width="10.85546875" style="39" bestFit="1" customWidth="1"/>
    <col min="8" max="8" width="8.85546875" style="40"/>
    <col min="9" max="16384" width="8.85546875" style="1"/>
  </cols>
  <sheetData>
    <row r="1" spans="1:5" ht="27.2" customHeight="1" thickTop="1" x14ac:dyDescent="0.3">
      <c r="A1" s="73" t="s">
        <v>0</v>
      </c>
      <c r="B1" s="74"/>
      <c r="C1" s="74"/>
      <c r="D1" s="74"/>
      <c r="E1" s="75"/>
    </row>
    <row r="2" spans="1:5" ht="21" x14ac:dyDescent="0.35">
      <c r="A2" s="76" t="s">
        <v>1</v>
      </c>
      <c r="B2" s="77"/>
      <c r="C2" s="77"/>
      <c r="D2" s="77"/>
      <c r="E2" s="78"/>
    </row>
    <row r="3" spans="1:5" ht="166.35" customHeight="1" thickBot="1" x14ac:dyDescent="0.3">
      <c r="A3" s="79" t="s">
        <v>55</v>
      </c>
      <c r="B3" s="80"/>
      <c r="C3" s="80"/>
      <c r="D3" s="80"/>
      <c r="E3" s="81"/>
    </row>
    <row r="4" spans="1:5" ht="22.35" customHeight="1" thickBot="1" x14ac:dyDescent="0.4">
      <c r="A4" s="2" t="s">
        <v>2</v>
      </c>
      <c r="B4" s="3" t="s">
        <v>3</v>
      </c>
      <c r="C4" s="4">
        <v>72</v>
      </c>
      <c r="D4" s="3" t="s">
        <v>4</v>
      </c>
      <c r="E4" s="30" t="s">
        <v>54</v>
      </c>
    </row>
    <row r="5" spans="1:5" ht="15.75" thickBot="1" x14ac:dyDescent="0.3">
      <c r="A5" s="5" t="s">
        <v>5</v>
      </c>
      <c r="B5" s="3">
        <v>4400023795</v>
      </c>
      <c r="C5" s="3" t="s">
        <v>6</v>
      </c>
      <c r="D5" s="82" t="s">
        <v>53</v>
      </c>
      <c r="E5" s="83"/>
    </row>
    <row r="6" spans="1:5" ht="21" x14ac:dyDescent="0.35">
      <c r="A6" s="70" t="s">
        <v>7</v>
      </c>
      <c r="B6" s="71"/>
      <c r="C6" s="71"/>
      <c r="D6" s="71"/>
      <c r="E6" s="72"/>
    </row>
    <row r="7" spans="1:5" x14ac:dyDescent="0.25">
      <c r="A7" s="6" t="s">
        <v>8</v>
      </c>
      <c r="B7" s="7" t="s">
        <v>9</v>
      </c>
      <c r="C7" s="7" t="s">
        <v>10</v>
      </c>
      <c r="D7" s="7" t="s">
        <v>11</v>
      </c>
      <c r="E7" s="8" t="s">
        <v>12</v>
      </c>
    </row>
    <row r="8" spans="1:5" ht="30" x14ac:dyDescent="0.25">
      <c r="A8" s="9" t="s">
        <v>61</v>
      </c>
      <c r="B8" s="10" t="s">
        <v>57</v>
      </c>
      <c r="C8" s="11">
        <v>37610</v>
      </c>
      <c r="D8" s="12"/>
      <c r="E8" s="13">
        <f>$C8*D8</f>
        <v>0</v>
      </c>
    </row>
    <row r="9" spans="1:5" ht="18.75" x14ac:dyDescent="0.3">
      <c r="A9" s="60" t="s">
        <v>13</v>
      </c>
      <c r="B9" s="61"/>
      <c r="C9" s="61"/>
      <c r="D9" s="61"/>
      <c r="E9" s="62"/>
    </row>
    <row r="10" spans="1:5" x14ac:dyDescent="0.25">
      <c r="A10" s="14" t="s">
        <v>14</v>
      </c>
      <c r="B10" s="7" t="s">
        <v>9</v>
      </c>
      <c r="C10" s="7" t="s">
        <v>10</v>
      </c>
      <c r="D10" s="7" t="s">
        <v>11</v>
      </c>
      <c r="E10" s="8" t="s">
        <v>12</v>
      </c>
    </row>
    <row r="11" spans="1:5" ht="30" x14ac:dyDescent="0.25">
      <c r="A11" s="9" t="s">
        <v>60</v>
      </c>
      <c r="B11" s="10" t="s">
        <v>58</v>
      </c>
      <c r="C11" s="11">
        <v>39880</v>
      </c>
      <c r="D11" s="12"/>
      <c r="E11" s="13">
        <f t="shared" ref="E11:E15" si="0">$C11*D11</f>
        <v>0</v>
      </c>
    </row>
    <row r="12" spans="1:5" ht="30" x14ac:dyDescent="0.25">
      <c r="A12" s="38" t="s">
        <v>62</v>
      </c>
      <c r="B12" s="10" t="s">
        <v>59</v>
      </c>
      <c r="C12" s="11">
        <v>39990</v>
      </c>
      <c r="D12" s="12"/>
      <c r="E12" s="13">
        <f t="shared" si="0"/>
        <v>0</v>
      </c>
    </row>
    <row r="13" spans="1:5" ht="30" x14ac:dyDescent="0.25">
      <c r="A13" s="9" t="s">
        <v>66</v>
      </c>
      <c r="B13" s="10" t="s">
        <v>64</v>
      </c>
      <c r="C13" s="11">
        <v>40640</v>
      </c>
      <c r="D13" s="12"/>
      <c r="E13" s="13">
        <f t="shared" si="0"/>
        <v>0</v>
      </c>
    </row>
    <row r="14" spans="1:5" ht="30" x14ac:dyDescent="0.25">
      <c r="A14" s="38" t="s">
        <v>63</v>
      </c>
      <c r="B14" s="10" t="s">
        <v>65</v>
      </c>
      <c r="C14" s="11">
        <v>42990</v>
      </c>
      <c r="D14" s="12"/>
      <c r="E14" s="13">
        <f t="shared" si="0"/>
        <v>0</v>
      </c>
    </row>
    <row r="15" spans="1:5" ht="30" x14ac:dyDescent="0.25">
      <c r="A15" s="38" t="s">
        <v>67</v>
      </c>
      <c r="B15" s="10" t="s">
        <v>68</v>
      </c>
      <c r="C15" s="11">
        <v>43790</v>
      </c>
      <c r="D15" s="12"/>
      <c r="E15" s="13">
        <f t="shared" si="0"/>
        <v>0</v>
      </c>
    </row>
    <row r="16" spans="1:5" ht="18.75" x14ac:dyDescent="0.3">
      <c r="A16" s="60" t="s">
        <v>15</v>
      </c>
      <c r="B16" s="63"/>
      <c r="C16" s="63"/>
      <c r="D16" s="63"/>
      <c r="E16" s="64"/>
    </row>
    <row r="17" spans="1:5" x14ac:dyDescent="0.25">
      <c r="A17" s="32" t="s">
        <v>69</v>
      </c>
      <c r="B17" s="15"/>
      <c r="C17" s="19" t="s">
        <v>16</v>
      </c>
      <c r="D17" s="15"/>
      <c r="E17" s="16"/>
    </row>
    <row r="18" spans="1:5" ht="18.75" x14ac:dyDescent="0.3">
      <c r="A18" s="67" t="s">
        <v>56</v>
      </c>
      <c r="B18" s="68"/>
      <c r="C18" s="68"/>
      <c r="D18" s="68"/>
      <c r="E18" s="69"/>
    </row>
    <row r="19" spans="1:5" x14ac:dyDescent="0.25">
      <c r="A19" s="6" t="s">
        <v>18</v>
      </c>
      <c r="B19" s="7" t="s">
        <v>19</v>
      </c>
      <c r="C19" s="7" t="s">
        <v>20</v>
      </c>
      <c r="D19" s="7" t="s">
        <v>21</v>
      </c>
      <c r="E19" s="8" t="s">
        <v>12</v>
      </c>
    </row>
    <row r="20" spans="1:5" x14ac:dyDescent="0.25">
      <c r="A20" s="9" t="s">
        <v>23</v>
      </c>
      <c r="B20" s="41" t="s">
        <v>24</v>
      </c>
      <c r="C20" s="17">
        <v>225</v>
      </c>
      <c r="D20" s="12"/>
      <c r="E20" s="13">
        <f>IF(D20="Yes",$C20*SUM($D$8:$D$15),0)</f>
        <v>0</v>
      </c>
    </row>
    <row r="21" spans="1:5" x14ac:dyDescent="0.25">
      <c r="A21" s="9" t="s">
        <v>70</v>
      </c>
      <c r="B21" s="33" t="s">
        <v>22</v>
      </c>
      <c r="C21" s="17">
        <v>225</v>
      </c>
      <c r="D21" s="12"/>
      <c r="E21" s="13">
        <f t="shared" ref="E21:E23" si="1">IF(D21="Yes",$C21*SUM($D$8:$D$15),0)</f>
        <v>0</v>
      </c>
    </row>
    <row r="22" spans="1:5" x14ac:dyDescent="0.25">
      <c r="A22" s="9" t="s">
        <v>71</v>
      </c>
      <c r="B22" s="33" t="s">
        <v>72</v>
      </c>
      <c r="C22" s="17">
        <v>272</v>
      </c>
      <c r="D22" s="12"/>
      <c r="E22" s="13">
        <f t="shared" si="1"/>
        <v>0</v>
      </c>
    </row>
    <row r="23" spans="1:5" x14ac:dyDescent="0.25">
      <c r="A23" s="9" t="s">
        <v>73</v>
      </c>
      <c r="B23" s="33" t="s">
        <v>74</v>
      </c>
      <c r="C23" s="17">
        <v>272</v>
      </c>
      <c r="D23" s="12"/>
      <c r="E23" s="13">
        <f t="shared" si="1"/>
        <v>0</v>
      </c>
    </row>
    <row r="24" spans="1:5" ht="18.75" x14ac:dyDescent="0.3">
      <c r="A24" s="57" t="s">
        <v>17</v>
      </c>
      <c r="B24" s="58"/>
      <c r="C24" s="58"/>
      <c r="D24" s="58"/>
      <c r="E24" s="59"/>
    </row>
    <row r="25" spans="1:5" x14ac:dyDescent="0.25">
      <c r="A25" s="6" t="s">
        <v>25</v>
      </c>
      <c r="B25" s="7" t="s">
        <v>19</v>
      </c>
      <c r="C25" s="7" t="s">
        <v>20</v>
      </c>
      <c r="D25" s="7" t="s">
        <v>21</v>
      </c>
      <c r="E25" s="8" t="s">
        <v>12</v>
      </c>
    </row>
    <row r="26" spans="1:5" x14ac:dyDescent="0.25">
      <c r="A26" s="9" t="s">
        <v>100</v>
      </c>
      <c r="B26" s="41" t="s">
        <v>101</v>
      </c>
      <c r="C26" s="17" t="s">
        <v>87</v>
      </c>
      <c r="D26" s="12"/>
      <c r="E26" s="13">
        <f>IF(D26="YES","NC",0)</f>
        <v>0</v>
      </c>
    </row>
    <row r="27" spans="1:5" x14ac:dyDescent="0.25">
      <c r="A27" s="9" t="s">
        <v>51</v>
      </c>
      <c r="B27" s="42" t="s">
        <v>52</v>
      </c>
      <c r="C27" s="17">
        <v>456</v>
      </c>
      <c r="D27" s="12"/>
      <c r="E27" s="13"/>
    </row>
    <row r="28" spans="1:5" x14ac:dyDescent="0.25">
      <c r="A28" s="9" t="s">
        <v>75</v>
      </c>
      <c r="B28" s="41" t="s">
        <v>76</v>
      </c>
      <c r="C28" s="17">
        <v>406</v>
      </c>
      <c r="D28" s="12"/>
      <c r="E28" s="13">
        <f t="shared" ref="E28:E41" si="2">IF(D28="Yes",$C28*SUM($D$8:$D$15),0)</f>
        <v>0</v>
      </c>
    </row>
    <row r="29" spans="1:5" ht="30" x14ac:dyDescent="0.25">
      <c r="A29" s="9" t="s">
        <v>77</v>
      </c>
      <c r="B29" s="41" t="s">
        <v>78</v>
      </c>
      <c r="C29" s="17">
        <v>197</v>
      </c>
      <c r="D29" s="12"/>
      <c r="E29" s="13">
        <f t="shared" si="2"/>
        <v>0</v>
      </c>
    </row>
    <row r="30" spans="1:5" x14ac:dyDescent="0.25">
      <c r="A30" s="9" t="s">
        <v>88</v>
      </c>
      <c r="B30" s="41" t="s">
        <v>79</v>
      </c>
      <c r="C30" s="17">
        <v>640</v>
      </c>
      <c r="D30" s="12"/>
      <c r="E30" s="13">
        <f t="shared" si="2"/>
        <v>0</v>
      </c>
    </row>
    <row r="31" spans="1:5" x14ac:dyDescent="0.25">
      <c r="A31" s="18" t="s">
        <v>89</v>
      </c>
      <c r="B31" s="41" t="s">
        <v>80</v>
      </c>
      <c r="C31" s="28">
        <v>225</v>
      </c>
      <c r="D31" s="12"/>
      <c r="E31" s="13">
        <f t="shared" si="2"/>
        <v>0</v>
      </c>
    </row>
    <row r="32" spans="1:5" ht="20.25" customHeight="1" x14ac:dyDescent="0.25">
      <c r="A32" s="18" t="s">
        <v>90</v>
      </c>
      <c r="B32" s="41" t="s">
        <v>81</v>
      </c>
      <c r="C32" s="20">
        <v>225</v>
      </c>
      <c r="D32" s="12"/>
      <c r="E32" s="13">
        <f t="shared" si="2"/>
        <v>0</v>
      </c>
    </row>
    <row r="33" spans="1:5" x14ac:dyDescent="0.25">
      <c r="A33" s="18" t="s">
        <v>91</v>
      </c>
      <c r="B33" s="41" t="s">
        <v>82</v>
      </c>
      <c r="C33" s="20">
        <v>1192</v>
      </c>
      <c r="D33" s="12"/>
      <c r="E33" s="13">
        <f t="shared" si="2"/>
        <v>0</v>
      </c>
    </row>
    <row r="34" spans="1:5" x14ac:dyDescent="0.25">
      <c r="A34" s="18" t="s">
        <v>92</v>
      </c>
      <c r="B34" s="41" t="s">
        <v>83</v>
      </c>
      <c r="C34" s="20">
        <v>364</v>
      </c>
      <c r="D34" s="12"/>
      <c r="E34" s="13">
        <f t="shared" si="2"/>
        <v>0</v>
      </c>
    </row>
    <row r="35" spans="1:5" x14ac:dyDescent="0.25">
      <c r="A35" s="9" t="s">
        <v>93</v>
      </c>
      <c r="B35" s="41" t="s">
        <v>28</v>
      </c>
      <c r="C35" s="17">
        <v>272</v>
      </c>
      <c r="D35" s="12"/>
      <c r="E35" s="13">
        <f t="shared" si="2"/>
        <v>0</v>
      </c>
    </row>
    <row r="36" spans="1:5" x14ac:dyDescent="0.25">
      <c r="A36" s="34" t="s">
        <v>94</v>
      </c>
      <c r="B36" s="35" t="s">
        <v>27</v>
      </c>
      <c r="C36" s="36" t="s">
        <v>87</v>
      </c>
      <c r="D36" s="37"/>
      <c r="E36" s="13">
        <f>IF(D36="YES","NC",0)</f>
        <v>0</v>
      </c>
    </row>
    <row r="37" spans="1:5" ht="30" x14ac:dyDescent="0.25">
      <c r="A37" s="9" t="s">
        <v>95</v>
      </c>
      <c r="B37" s="41" t="s">
        <v>50</v>
      </c>
      <c r="C37" s="17">
        <v>180</v>
      </c>
      <c r="D37" s="37"/>
      <c r="E37" s="13">
        <f t="shared" si="2"/>
        <v>0</v>
      </c>
    </row>
    <row r="38" spans="1:5" x14ac:dyDescent="0.25">
      <c r="A38" s="9" t="s">
        <v>96</v>
      </c>
      <c r="B38" s="41" t="s">
        <v>26</v>
      </c>
      <c r="C38" s="17">
        <v>364</v>
      </c>
      <c r="D38" s="37"/>
      <c r="E38" s="13">
        <f t="shared" si="2"/>
        <v>0</v>
      </c>
    </row>
    <row r="39" spans="1:5" ht="105" x14ac:dyDescent="0.25">
      <c r="A39" s="9" t="s">
        <v>97</v>
      </c>
      <c r="B39" s="41" t="s">
        <v>84</v>
      </c>
      <c r="C39" s="17">
        <v>869</v>
      </c>
      <c r="D39" s="12"/>
      <c r="E39" s="13">
        <f t="shared" si="2"/>
        <v>0</v>
      </c>
    </row>
    <row r="40" spans="1:5" x14ac:dyDescent="0.25">
      <c r="A40" s="9" t="s">
        <v>98</v>
      </c>
      <c r="B40" s="41" t="s">
        <v>85</v>
      </c>
      <c r="C40" s="17">
        <v>548</v>
      </c>
      <c r="D40" s="12"/>
      <c r="E40" s="13">
        <f t="shared" si="2"/>
        <v>0</v>
      </c>
    </row>
    <row r="41" spans="1:5" ht="300" x14ac:dyDescent="0.25">
      <c r="A41" s="9" t="s">
        <v>99</v>
      </c>
      <c r="B41" s="41" t="s">
        <v>86</v>
      </c>
      <c r="C41" s="17">
        <v>1237</v>
      </c>
      <c r="D41" s="12"/>
      <c r="E41" s="13">
        <f t="shared" si="2"/>
        <v>0</v>
      </c>
    </row>
    <row r="42" spans="1:5" x14ac:dyDescent="0.25">
      <c r="A42" s="55" t="s">
        <v>29</v>
      </c>
      <c r="B42" s="56"/>
      <c r="C42" s="56"/>
      <c r="D42" s="10" t="s">
        <v>30</v>
      </c>
      <c r="E42" s="21">
        <f>IF(SUM(D8:D15)=0,0,SUM(E8:E41)/SUM(D8:D15))</f>
        <v>0</v>
      </c>
    </row>
    <row r="43" spans="1:5" ht="18.75" x14ac:dyDescent="0.3">
      <c r="A43" s="49" t="s">
        <v>31</v>
      </c>
      <c r="B43" s="50"/>
      <c r="C43" s="50"/>
      <c r="D43" s="50"/>
      <c r="E43" s="51"/>
    </row>
    <row r="44" spans="1:5" x14ac:dyDescent="0.25">
      <c r="A44" s="65" t="s">
        <v>32</v>
      </c>
      <c r="B44" s="66"/>
      <c r="C44" s="66"/>
      <c r="D44" s="66"/>
      <c r="E44" s="13">
        <f>ROUND(0.0035*E42,2)</f>
        <v>0</v>
      </c>
    </row>
    <row r="45" spans="1:5" x14ac:dyDescent="0.25">
      <c r="A45" s="65" t="s">
        <v>33</v>
      </c>
      <c r="B45" s="66"/>
      <c r="C45" s="66"/>
      <c r="D45" s="66"/>
      <c r="E45" s="13">
        <v>11.25</v>
      </c>
    </row>
    <row r="46" spans="1:5" x14ac:dyDescent="0.25">
      <c r="A46" s="65" t="s">
        <v>34</v>
      </c>
      <c r="B46" s="66"/>
      <c r="C46" s="66"/>
      <c r="D46" s="66"/>
      <c r="E46" s="13">
        <v>18</v>
      </c>
    </row>
    <row r="47" spans="1:5" x14ac:dyDescent="0.25">
      <c r="A47" s="55" t="s">
        <v>35</v>
      </c>
      <c r="B47" s="56"/>
      <c r="C47" s="56"/>
      <c r="D47" s="10" t="s">
        <v>30</v>
      </c>
      <c r="E47" s="13">
        <f>IF(SUM(E42:E46)&lt;100,0,SUM(E42:E46))</f>
        <v>0</v>
      </c>
    </row>
    <row r="48" spans="1:5" x14ac:dyDescent="0.25">
      <c r="A48" s="55" t="s">
        <v>36</v>
      </c>
      <c r="B48" s="56"/>
      <c r="C48" s="56"/>
      <c r="D48" s="10" t="str">
        <f>IF(SUM(D8:D11)=0,"",IF(SUM(D8:D11)=1,"1 Vehicle",SUM(D8:D11)&amp;" Vehicles"))</f>
        <v/>
      </c>
      <c r="E48" s="13">
        <f>E47*SUM(D8:D11)</f>
        <v>0</v>
      </c>
    </row>
    <row r="49" spans="1:5" ht="18.75" x14ac:dyDescent="0.3">
      <c r="A49" s="49" t="s">
        <v>37</v>
      </c>
      <c r="B49" s="50"/>
      <c r="C49" s="50"/>
      <c r="D49" s="50"/>
      <c r="E49" s="51"/>
    </row>
    <row r="50" spans="1:5" x14ac:dyDescent="0.25">
      <c r="A50" s="22" t="s">
        <v>38</v>
      </c>
      <c r="B50" s="52"/>
      <c r="C50" s="52"/>
      <c r="D50" s="23" t="s">
        <v>39</v>
      </c>
      <c r="E50" s="29"/>
    </row>
    <row r="51" spans="1:5" x14ac:dyDescent="0.25">
      <c r="A51" s="22" t="s">
        <v>40</v>
      </c>
      <c r="B51" s="52"/>
      <c r="C51" s="52"/>
      <c r="D51" s="23" t="s">
        <v>41</v>
      </c>
      <c r="E51" s="31"/>
    </row>
    <row r="52" spans="1:5" x14ac:dyDescent="0.25">
      <c r="A52" s="22" t="s">
        <v>42</v>
      </c>
      <c r="B52" s="53"/>
      <c r="C52" s="54"/>
      <c r="D52" s="23" t="s">
        <v>43</v>
      </c>
      <c r="E52" s="29"/>
    </row>
    <row r="53" spans="1:5" ht="18.75" x14ac:dyDescent="0.3">
      <c r="A53" s="49" t="s">
        <v>44</v>
      </c>
      <c r="B53" s="50"/>
      <c r="C53" s="50"/>
      <c r="D53" s="50"/>
      <c r="E53" s="51"/>
    </row>
    <row r="54" spans="1:5" x14ac:dyDescent="0.25">
      <c r="A54" s="24" t="s">
        <v>45</v>
      </c>
      <c r="B54" s="43" t="s">
        <v>46</v>
      </c>
      <c r="C54" s="43"/>
      <c r="D54" s="25" t="s">
        <v>47</v>
      </c>
      <c r="E54" s="26">
        <v>310030443</v>
      </c>
    </row>
    <row r="55" spans="1:5" x14ac:dyDescent="0.25">
      <c r="A55" s="22" t="s">
        <v>40</v>
      </c>
      <c r="B55" s="44" t="s">
        <v>48</v>
      </c>
      <c r="C55" s="44"/>
      <c r="D55" s="44"/>
      <c r="E55" s="45"/>
    </row>
    <row r="56" spans="1:5" ht="15.75" thickBot="1" x14ac:dyDescent="0.3">
      <c r="A56" s="27" t="s">
        <v>42</v>
      </c>
      <c r="B56" s="46" t="s">
        <v>49</v>
      </c>
      <c r="C56" s="47"/>
      <c r="D56" s="47"/>
      <c r="E56" s="48"/>
    </row>
    <row r="57" spans="1:5" ht="15.75" thickTop="1" x14ac:dyDescent="0.25"/>
  </sheetData>
  <sheetProtection algorithmName="SHA-512" hashValue="wa4uazvh1jCgh1kRN+6ei27LgMDlhMicez9KdJw9f636KjqlQ5ct7Td8TnD0zaLXaQZ6TWKDAUX/5Ob6cFMqvQ==" saltValue="6aVN/M0YF1YfVCZZ0nrFyw==" spinCount="100000" sheet="1" formatColumns="0" formatRows="0"/>
  <mergeCells count="24">
    <mergeCell ref="A6:E6"/>
    <mergeCell ref="A1:E1"/>
    <mergeCell ref="A2:E2"/>
    <mergeCell ref="A3:E3"/>
    <mergeCell ref="D5:E5"/>
    <mergeCell ref="A47:C47"/>
    <mergeCell ref="A48:C48"/>
    <mergeCell ref="A24:E24"/>
    <mergeCell ref="A9:E9"/>
    <mergeCell ref="A42:C42"/>
    <mergeCell ref="A16:E16"/>
    <mergeCell ref="A43:E43"/>
    <mergeCell ref="A44:D44"/>
    <mergeCell ref="A45:D45"/>
    <mergeCell ref="A46:D46"/>
    <mergeCell ref="A18:E18"/>
    <mergeCell ref="B54:C54"/>
    <mergeCell ref="B55:E55"/>
    <mergeCell ref="B56:E56"/>
    <mergeCell ref="A49:E49"/>
    <mergeCell ref="B50:C50"/>
    <mergeCell ref="B51:C51"/>
    <mergeCell ref="B52:C52"/>
    <mergeCell ref="A53:E53"/>
  </mergeCells>
  <dataValidations disablePrompts="1" count="5">
    <dataValidation type="list" allowBlank="1" showInputMessage="1" showErrorMessage="1" sqref="D20:D23 D26:D41">
      <formula1>"Yes, "</formula1>
    </dataValidation>
    <dataValidation type="custom" allowBlank="1" showInputMessage="1" showErrorMessage="1" error="Only one vehicle configuration may be used on each spreadsheet." sqref="D8">
      <formula1>IF(SUM(D11:D11)=0,TRUE,FALSE)</formula1>
    </dataValidation>
    <dataValidation type="custom" allowBlank="1" showInputMessage="1" showErrorMessage="1" error="Only one vehicle configuration may be used on each spreadsheet." sqref="D12 D14:D15">
      <formula1>IF(SUM(D17:D19)=0,TRUE,FALSE)</formula1>
    </dataValidation>
    <dataValidation type="custom" allowBlank="1" showInputMessage="1" showErrorMessage="1" error="Only one vehicle configuration may be used on each spreadsheet." sqref="D11">
      <formula1>IF(SUM(D16:D24)=0,TRUE,FALSE)</formula1>
    </dataValidation>
    <dataValidation type="custom" allowBlank="1" showInputMessage="1" showErrorMessage="1" error="Only one vehicle configuration may be used on each spreadsheet." sqref="D13">
      <formula1>IF(SUM(D18:D41)=0,TRUE,FALSE)</formula1>
    </dataValidation>
  </dataValidations>
  <pageMargins left="0.7" right="0.7" top="0.75" bottom="0.75" header="0.3" footer="0.3"/>
  <pageSetup scale="90" fitToWidth="0" fitToHeight="0" orientation="portrait" r:id="rId1"/>
  <headerFooter>
    <oddHeader>&amp;R3/21/2025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cp:lastPrinted>2024-01-26T16:23:55Z</cp:lastPrinted>
  <dcterms:created xsi:type="dcterms:W3CDTF">2016-08-11T20:23:26Z</dcterms:created>
  <dcterms:modified xsi:type="dcterms:W3CDTF">2025-03-21T16:44:19Z</dcterms:modified>
  <cp:category/>
  <cp:contentStatus/>
</cp:coreProperties>
</file>