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Classification\_Commodities N-Z\Vehicles\`FY 21 Order Sheets\"/>
    </mc:Choice>
  </mc:AlternateContent>
  <bookViews>
    <workbookView xWindow="0" yWindow="0" windowWidth="28800" windowHeight="12620"/>
  </bookViews>
  <sheets>
    <sheet name="Line 7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16" i="1" l="1"/>
  <c r="E14" i="1" l="1"/>
  <c r="E52" i="1" l="1"/>
  <c r="E53" i="1"/>
  <c r="E54" i="1"/>
  <c r="E13" i="1" l="1"/>
  <c r="E15" i="1"/>
  <c r="E17" i="1"/>
  <c r="E18" i="1"/>
  <c r="E11" i="1"/>
  <c r="E38" i="1" l="1"/>
  <c r="E39" i="1"/>
  <c r="E40" i="1"/>
  <c r="E41" i="1"/>
  <c r="E42" i="1"/>
  <c r="E43" i="1"/>
  <c r="E44" i="1"/>
  <c r="E45" i="1"/>
  <c r="E46" i="1"/>
  <c r="E36" i="1" l="1"/>
  <c r="E37" i="1" l="1"/>
  <c r="E51" i="1"/>
  <c r="E30" i="1" l="1"/>
  <c r="E31" i="1"/>
  <c r="E32" i="1"/>
  <c r="E33" i="1"/>
  <c r="E34" i="1"/>
  <c r="E35" i="1"/>
  <c r="E47" i="1"/>
  <c r="E48" i="1"/>
  <c r="E49" i="1"/>
  <c r="E50" i="1"/>
  <c r="E29" i="1" l="1"/>
  <c r="E28" i="1" l="1"/>
  <c r="D61" i="1" l="1"/>
  <c r="E8" i="1" l="1"/>
  <c r="E55" i="1" s="1"/>
  <c r="E57" i="1" l="1"/>
  <c r="E60" i="1" s="1"/>
  <c r="E61" i="1" s="1"/>
</calcChain>
</file>

<file path=xl/sharedStrings.xml><?xml version="1.0" encoding="utf-8"?>
<sst xmlns="http://schemas.openxmlformats.org/spreadsheetml/2006/main" count="129" uniqueCount="120">
  <si>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</si>
  <si>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</si>
  <si>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</si>
  <si>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</si>
  <si>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</si>
  <si>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</si>
  <si>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</si>
  <si>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</si>
  <si>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</si>
  <si>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</si>
  <si>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</si>
  <si>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</si>
  <si>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</si>
  <si>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</si>
  <si>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</si>
  <si>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</si>
  <si>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</si>
  <si>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</si>
  <si>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</si>
  <si>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</si>
  <si>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</si>
  <si>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</si>
  <si>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</si>
  <si>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</si>
  <si>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</si>
  <si>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</si>
  <si>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RWD w/ 6.2L V8 FFV engine</t>
  </si>
  <si>
    <t>4WD w/ 6.2L V8 FFV engine</t>
  </si>
  <si>
    <t>(N1) Blue Jeans</t>
  </si>
  <si>
    <t>(Z1) Oxford White</t>
  </si>
  <si>
    <t>(PQ) Race Red</t>
  </si>
  <si>
    <t>(J7) Magnetic</t>
  </si>
  <si>
    <t>(UX) Ingot Silver</t>
  </si>
  <si>
    <t>Cloth Bucket Front Seats</t>
  </si>
  <si>
    <t>Trim Type 4</t>
  </si>
  <si>
    <t>Trim Type 1</t>
  </si>
  <si>
    <t>17X</t>
  </si>
  <si>
    <t>6 Upfitter Switches</t>
  </si>
  <si>
    <t>66S</t>
  </si>
  <si>
    <t>41P</t>
  </si>
  <si>
    <t>85S</t>
  </si>
  <si>
    <t>Drop-In Bedliner</t>
  </si>
  <si>
    <t>85L</t>
  </si>
  <si>
    <t>15J</t>
  </si>
  <si>
    <t>5th Wheel/Gooseneck Hitch Prep Package</t>
  </si>
  <si>
    <t>53W</t>
  </si>
  <si>
    <t>Power Equipment Group (Includes power windows and door locks)</t>
  </si>
  <si>
    <t>90L</t>
  </si>
  <si>
    <t>Cruise Control</t>
  </si>
  <si>
    <t>Speed Limitation - 65 MPH</t>
  </si>
  <si>
    <t>Speed Limitation - 75 MPH</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</si>
  <si>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</si>
  <si>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4X4 Off-Road Package (Requires 4WD) **</t>
  </si>
  <si>
    <t>All Terrain Tires **
(required when selecting option 17x)</t>
  </si>
  <si>
    <t>Contract Line</t>
  </si>
  <si>
    <t>Delivery ARO</t>
  </si>
  <si>
    <t>90-150 days</t>
  </si>
  <si>
    <t>Courtesy Ford</t>
  </si>
  <si>
    <t>Agency  Information</t>
  </si>
  <si>
    <t>LPAA Approval No</t>
  </si>
  <si>
    <t>Phone:</t>
  </si>
  <si>
    <t>Email:</t>
  </si>
  <si>
    <t>Shopping Cart</t>
  </si>
  <si>
    <t>Vendor Information</t>
  </si>
  <si>
    <t>Mike Solomon</t>
  </si>
  <si>
    <t xml:space="preserve">Vendor No. </t>
  </si>
  <si>
    <t>337-332-2145</t>
  </si>
  <si>
    <t>msolomon@courtesyautomotive.com</t>
  </si>
  <si>
    <t>6.7L V8 Powerstroke Diesel engine</t>
  </si>
  <si>
    <t>(UM) Agate Black</t>
  </si>
  <si>
    <t>Reverse Vehicle Aid Sensor(XL)</t>
  </si>
  <si>
    <t>76R</t>
  </si>
  <si>
    <t>LA DEQ Waste Tire Fee (5 tires X $2.25 each)</t>
  </si>
  <si>
    <t>Order Sheet Instructions</t>
  </si>
  <si>
    <t>Roof Clearance Lights</t>
  </si>
  <si>
    <t>Available Interior Color</t>
  </si>
  <si>
    <t>(AS) Medium Earth Gray Vinyl</t>
  </si>
  <si>
    <t>X4N</t>
  </si>
  <si>
    <t>Axle, Limited Slip (Ratio 4.10)**
(required when selecting option 17x)</t>
  </si>
  <si>
    <t>X4L(4.30), X3L (3.73)</t>
  </si>
  <si>
    <t>15K</t>
  </si>
  <si>
    <t>BSW</t>
  </si>
  <si>
    <t>Axle, Limited Slip **
(required when selecting option 17x)</t>
  </si>
  <si>
    <t>Ford F-350 Crew Cab</t>
  </si>
  <si>
    <t>W3A - 610A</t>
  </si>
  <si>
    <t>W3B - 610A</t>
  </si>
  <si>
    <t>W3A - 610A - 99T/44W</t>
  </si>
  <si>
    <t>176" WB</t>
  </si>
  <si>
    <t>W3C-610A</t>
  </si>
  <si>
    <t xml:space="preserve">DRW </t>
  </si>
  <si>
    <t>Cloth 40/20/40 Split Bench Seats</t>
  </si>
  <si>
    <t>LWB</t>
  </si>
  <si>
    <t>NC</t>
  </si>
  <si>
    <t>Standard Trailer Tow Package</t>
  </si>
  <si>
    <t>Included</t>
  </si>
  <si>
    <t>High Capacity Trailer Tow Package (Diesel Required)</t>
  </si>
  <si>
    <t>Gooseneck Hitch Kit (requires 53W prep pack)</t>
  </si>
  <si>
    <t>5th Wheel Hitch Kit (25K)                           ** requires 8' Box &amp; 53W)</t>
  </si>
  <si>
    <t>Skid Plate Package (4x4 only)</t>
  </si>
  <si>
    <t>Trailer Brake Controller</t>
  </si>
  <si>
    <r>
      <t xml:space="preserve">Bed Delete </t>
    </r>
    <r>
      <rPr>
        <i/>
        <sz val="11"/>
        <rFont val="Calibri"/>
        <family val="2"/>
        <scheme val="minor"/>
      </rPr>
      <t xml:space="preserve">(Option 512 is also required) </t>
    </r>
  </si>
  <si>
    <r>
      <t>Spare Tire and Wheel</t>
    </r>
    <r>
      <rPr>
        <i/>
        <sz val="11"/>
        <rFont val="Calibri"/>
        <family val="2"/>
        <scheme val="minor"/>
      </rPr>
      <t xml:space="preserve"> (Must be used with bed delete)</t>
    </r>
  </si>
  <si>
    <t>Cab Steps</t>
  </si>
  <si>
    <t>52B</t>
  </si>
  <si>
    <t>66D</t>
  </si>
  <si>
    <t>18B</t>
  </si>
  <si>
    <t>Contact Name:</t>
  </si>
  <si>
    <t>LWB, DRW, 4WD, 6.7L V8 Powerstroke Diesel engine</t>
  </si>
  <si>
    <t>Agency Name</t>
  </si>
  <si>
    <t>W3D - 620A - 99T/44W</t>
  </si>
  <si>
    <t>X3K</t>
  </si>
  <si>
    <t>Axle, Limited Slip (Ratio 3.55) (required when selecting option 17x) Diesel only</t>
  </si>
  <si>
    <t>Warranty Term</t>
  </si>
  <si>
    <t>3 yr/36,000 miles bumper-to-bumper and 5yr/60,000 miles powertrain</t>
  </si>
  <si>
    <t>4WD w/ 6.7L V8 Diesel engine</t>
  </si>
  <si>
    <t>W3B - 610A - 99T/44W</t>
  </si>
  <si>
    <t>DRW with 7.3L Gas Engine</t>
  </si>
  <si>
    <t>W3C-610A-99N</t>
  </si>
  <si>
    <t>4WD/LWB w/6.2L V8 FFV engine</t>
  </si>
  <si>
    <t xml:space="preserve">W3B - 610A - 176" WB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</si>
</sst>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0" fillId="0" borderId="0" xfId="0" applyFont="1"/>
    <xf numFmtId="0" fontId="3" fillId="5" borderId="19" xfId="0" applyFont="1" applyFill="1" applyBorder="1" applyAlignment="1" applyProtection="1">
      <alignment horizontal="center"/>
      <protection hidden="1"/>
    </xf>
    <xf numFmtId="44" fontId="3" fillId="5" borderId="19" xfId="1" applyFont="1" applyFill="1" applyBorder="1" applyAlignment="1" applyProtection="1">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44" fontId="3" fillId="5" borderId="20" xfId="0" applyNumberFormat="1" applyFont="1" applyFill="1" applyBorder="1" applyProtection="1">
      <protection hidden="1"/>
    </xf>
    <xf numFmtId="0" fontId="5" fillId="0" borderId="10" xfId="0" applyFont="1" applyBorder="1" applyAlignment="1" applyProtection="1">
      <alignment horizontal="center" wrapText="1"/>
      <protection hidden="1"/>
    </xf>
    <xf numFmtId="0" fontId="6" fillId="0" borderId="13" xfId="0" applyFont="1" applyFill="1" applyBorder="1" applyAlignment="1" applyProtection="1">
      <alignment horizontal="center"/>
      <protection hidden="1"/>
    </xf>
    <xf numFmtId="0" fontId="5" fillId="0" borderId="13" xfId="0" applyFont="1" applyFill="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5" borderId="19" xfId="0" applyFont="1" applyFill="1" applyBorder="1" applyAlignment="1" applyProtection="1">
      <alignment wrapText="1"/>
      <protection hidden="1"/>
    </xf>
    <xf numFmtId="44" fontId="3" fillId="5" borderId="19" xfId="1" applyFont="1" applyFill="1" applyBorder="1" applyProtection="1">
      <protection hidden="1"/>
    </xf>
    <xf numFmtId="0" fontId="3" fillId="0" borderId="15" xfId="0" applyFont="1" applyBorder="1" applyAlignment="1" applyProtection="1">
      <alignment horizontal="center" wrapText="1"/>
      <protection hidden="1"/>
    </xf>
    <xf numFmtId="0" fontId="3" fillId="5" borderId="25"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hidden="1"/>
    </xf>
    <xf numFmtId="0" fontId="3" fillId="5" borderId="5"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hidden="1"/>
    </xf>
    <xf numFmtId="0" fontId="3" fillId="0" borderId="21"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0" fontId="3" fillId="0" borderId="23"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44" fontId="3" fillId="5" borderId="19" xfId="1" applyFont="1" applyFill="1" applyBorder="1" applyAlignment="1" applyProtection="1">
      <alignment horizontal="right"/>
      <protection hidden="1"/>
    </xf>
    <xf numFmtId="0" fontId="3" fillId="5" borderId="19" xfId="0" applyFont="1" applyFill="1" applyBorder="1" applyAlignment="1" applyProtection="1">
      <alignment horizontal="center" wrapText="1"/>
      <protection hidden="1"/>
    </xf>
    <xf numFmtId="44" fontId="3" fillId="0" borderId="20" xfId="0" applyNumberFormat="1" applyFont="1" applyBorder="1" applyAlignment="1" applyProtection="1">
      <alignment horizontal="center"/>
      <protection hidden="1"/>
    </xf>
    <xf numFmtId="0" fontId="3" fillId="0" borderId="18" xfId="0" applyFont="1" applyFill="1" applyBorder="1" applyAlignment="1">
      <alignment horizontal="right"/>
    </xf>
    <xf numFmtId="0" fontId="3" fillId="0" borderId="19" xfId="0" applyFont="1" applyFill="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18" xfId="0" applyFont="1" applyBorder="1" applyAlignment="1">
      <alignment horizontal="right"/>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0" borderId="19" xfId="0" applyFont="1" applyBorder="1" applyAlignment="1" applyProtection="1">
      <alignment horizontal="center"/>
      <protection hidden="1"/>
    </xf>
    <xf numFmtId="0" fontId="3" fillId="2" borderId="20" xfId="0" applyFont="1" applyFill="1" applyBorder="1" applyAlignment="1" applyProtection="1">
      <alignment horizontal="left" wrapText="1"/>
      <protection locked="0"/>
    </xf>
    <xf numFmtId="0" fontId="0" fillId="0" borderId="18" xfId="0" applyFont="1" applyBorder="1" applyAlignment="1" applyProtection="1">
      <alignment wrapText="1"/>
      <protection hidden="1"/>
    </xf>
    <xf numFmtId="0" fontId="5" fillId="0" borderId="11" xfId="0" applyFont="1" applyFill="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3"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44" fontId="0" fillId="0" borderId="25" xfId="0" applyNumberFormat="1" applyFont="1" applyBorder="1" applyAlignment="1" applyProtection="1">
      <alignment horizontal="center"/>
      <protection hidden="1"/>
    </xf>
    <xf numFmtId="44" fontId="0" fillId="0" borderId="5" xfId="0" applyNumberFormat="1" applyFont="1" applyBorder="1" applyAlignment="1" applyProtection="1">
      <alignment horizontal="center"/>
      <protection hidden="1"/>
    </xf>
    <xf numFmtId="44" fontId="0" fillId="0" borderId="6" xfId="0" applyNumberFormat="1" applyFont="1" applyBorder="1" applyAlignment="1" applyProtection="1">
      <alignment horizontal="center"/>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5" borderId="29" xfId="0" applyFont="1" applyFill="1" applyBorder="1" applyAlignment="1">
      <alignment horizontal="left"/>
    </xf>
    <xf numFmtId="0" fontId="7" fillId="4" borderId="21" xfId="0" applyFont="1" applyFill="1" applyBorder="1" applyAlignment="1" applyProtection="1">
      <alignment horizontal="center"/>
      <protection hidden="1"/>
    </xf>
    <xf numFmtId="0" fontId="7" fillId="4" borderId="22" xfId="0" applyFont="1" applyFill="1" applyBorder="1" applyAlignment="1" applyProtection="1">
      <alignment horizontal="center"/>
      <protection hidden="1"/>
    </xf>
    <xf numFmtId="0" fontId="7" fillId="4" borderId="3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xf numFmtId="0" fontId="3" fillId="0" borderId="19" xfId="0" applyFont="1" applyFill="1" applyBorder="1" applyAlignment="1" applyProtection="1">
      <alignment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tabSelected="1" zoomScaleNormal="100" workbookViewId="0">
      <selection activeCell="B12" sqref="B12"/>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8" ht="27.25" customHeight="1" thickTop="1" x14ac:dyDescent="0.45">
      <c r="A1" s="52" t="s">
        <v>20</v>
      </c>
      <c r="B1" s="53"/>
      <c r="C1" s="53"/>
      <c r="D1" s="53"/>
      <c r="E1" s="54"/>
    </row>
    <row r="2" spans="1:8" ht="21" x14ac:dyDescent="0.5">
      <c r="A2" s="55" t="s">
        <v>73</v>
      </c>
      <c r="B2" s="56"/>
      <c r="C2" s="56"/>
      <c r="D2" s="56"/>
      <c r="E2" s="57"/>
    </row>
    <row r="3" spans="1:8" ht="163.9" customHeight="1" thickBot="1" x14ac:dyDescent="0.4">
      <c r="A3" s="58" t="s">
        <v>51</v>
      </c>
      <c r="B3" s="59"/>
      <c r="C3" s="59"/>
      <c r="D3" s="59"/>
      <c r="E3" s="60"/>
    </row>
    <row r="4" spans="1:8" ht="28.15" customHeight="1" thickBot="1" x14ac:dyDescent="0.55000000000000004">
      <c r="A4" s="7" t="s">
        <v>83</v>
      </c>
      <c r="B4" s="8" t="s">
        <v>54</v>
      </c>
      <c r="C4" s="9">
        <v>78</v>
      </c>
      <c r="D4" s="8" t="s">
        <v>55</v>
      </c>
      <c r="E4" s="48" t="s">
        <v>56</v>
      </c>
    </row>
    <row r="5" spans="1:8" ht="15" thickBot="1" x14ac:dyDescent="0.4">
      <c r="A5" s="10" t="s">
        <v>12</v>
      </c>
      <c r="B5" s="11">
        <v>4400016601</v>
      </c>
      <c r="C5" s="11" t="s">
        <v>13</v>
      </c>
      <c r="D5" s="61" t="s">
        <v>57</v>
      </c>
      <c r="E5" s="62"/>
      <c r="H5" s="1"/>
    </row>
    <row r="6" spans="1:8" ht="21" x14ac:dyDescent="0.5">
      <c r="A6" s="49" t="s">
        <v>1</v>
      </c>
      <c r="B6" s="50"/>
      <c r="C6" s="50"/>
      <c r="D6" s="50"/>
      <c r="E6" s="51"/>
    </row>
    <row r="7" spans="1:8" x14ac:dyDescent="0.35">
      <c r="A7" s="12" t="s">
        <v>2</v>
      </c>
      <c r="B7" s="13" t="s">
        <v>3</v>
      </c>
      <c r="C7" s="13" t="s">
        <v>0</v>
      </c>
      <c r="D7" s="13" t="s">
        <v>4</v>
      </c>
      <c r="E7" s="14" t="s">
        <v>5</v>
      </c>
    </row>
    <row r="8" spans="1:8" ht="33" customHeight="1" x14ac:dyDescent="0.35">
      <c r="A8" s="15" t="s">
        <v>26</v>
      </c>
      <c r="B8" s="16" t="s">
        <v>84</v>
      </c>
      <c r="C8" s="17">
        <v>27757</v>
      </c>
      <c r="D8" s="5"/>
      <c r="E8" s="18">
        <f>$C8*D8</f>
        <v>0</v>
      </c>
    </row>
    <row r="9" spans="1:8" ht="18.5" x14ac:dyDescent="0.45">
      <c r="A9" s="68" t="s">
        <v>14</v>
      </c>
      <c r="B9" s="69"/>
      <c r="C9" s="69"/>
      <c r="D9" s="69"/>
      <c r="E9" s="70"/>
    </row>
    <row r="10" spans="1:8" x14ac:dyDescent="0.35">
      <c r="A10" s="19" t="s">
        <v>10</v>
      </c>
      <c r="B10" s="13" t="s">
        <v>3</v>
      </c>
      <c r="C10" s="13" t="s">
        <v>0</v>
      </c>
      <c r="D10" s="13" t="s">
        <v>4</v>
      </c>
      <c r="E10" s="14" t="s">
        <v>5</v>
      </c>
    </row>
    <row r="11" spans="1:8" ht="28.15" customHeight="1" x14ac:dyDescent="0.35">
      <c r="A11" s="15" t="s">
        <v>27</v>
      </c>
      <c r="B11" s="16" t="s">
        <v>85</v>
      </c>
      <c r="C11" s="17">
        <v>30129</v>
      </c>
      <c r="D11" s="5"/>
      <c r="E11" s="18">
        <f>$C11*D11</f>
        <v>0</v>
      </c>
    </row>
    <row r="12" spans="1:8" ht="28.15" customHeight="1" x14ac:dyDescent="0.35">
      <c r="A12" s="15" t="s">
        <v>118</v>
      </c>
      <c r="B12" s="94" t="s">
        <v>119</v>
      </c>
      <c r="C12" s="17">
        <v>30318</v>
      </c>
      <c r="D12" s="5"/>
      <c r="E12" s="18">
        <f>$C12*D12</f>
        <v>0</v>
      </c>
    </row>
    <row r="13" spans="1:8" ht="32.5" customHeight="1" x14ac:dyDescent="0.35">
      <c r="A13" s="15" t="s">
        <v>68</v>
      </c>
      <c r="B13" s="20" t="s">
        <v>86</v>
      </c>
      <c r="C13" s="17">
        <v>38448</v>
      </c>
      <c r="D13" s="5"/>
      <c r="E13" s="18">
        <f t="shared" ref="E13:E18" si="0">$C13*D13</f>
        <v>0</v>
      </c>
    </row>
    <row r="14" spans="1:8" ht="32.5" customHeight="1" x14ac:dyDescent="0.35">
      <c r="A14" s="15" t="s">
        <v>114</v>
      </c>
      <c r="B14" s="20" t="s">
        <v>115</v>
      </c>
      <c r="C14" s="17">
        <v>40820</v>
      </c>
      <c r="D14" s="5"/>
      <c r="E14" s="18">
        <f>$C14*D14</f>
        <v>0</v>
      </c>
    </row>
    <row r="15" spans="1:8" ht="26.5" customHeight="1" x14ac:dyDescent="0.35">
      <c r="A15" s="15" t="s">
        <v>91</v>
      </c>
      <c r="B15" s="20" t="s">
        <v>87</v>
      </c>
      <c r="C15" s="17">
        <v>27946</v>
      </c>
      <c r="D15" s="5"/>
      <c r="E15" s="18">
        <f t="shared" si="0"/>
        <v>0</v>
      </c>
    </row>
    <row r="16" spans="1:8" ht="26.5" customHeight="1" x14ac:dyDescent="0.35">
      <c r="A16" s="4" t="s">
        <v>89</v>
      </c>
      <c r="B16" s="21" t="s">
        <v>88</v>
      </c>
      <c r="C16" s="22">
        <v>29167</v>
      </c>
      <c r="D16" s="5"/>
      <c r="E16" s="18">
        <f t="shared" ref="E16" si="1">$C16*D16</f>
        <v>0</v>
      </c>
    </row>
    <row r="17" spans="1:5" ht="26.5" customHeight="1" x14ac:dyDescent="0.35">
      <c r="A17" s="4" t="s">
        <v>116</v>
      </c>
      <c r="B17" s="21" t="s">
        <v>117</v>
      </c>
      <c r="C17" s="22">
        <v>30718</v>
      </c>
      <c r="D17" s="5"/>
      <c r="E17" s="18">
        <f t="shared" si="0"/>
        <v>0</v>
      </c>
    </row>
    <row r="18" spans="1:5" ht="28.15" customHeight="1" x14ac:dyDescent="0.35">
      <c r="A18" s="15" t="s">
        <v>107</v>
      </c>
      <c r="B18" s="20" t="s">
        <v>109</v>
      </c>
      <c r="C18" s="17">
        <v>42419</v>
      </c>
      <c r="D18" s="5"/>
      <c r="E18" s="18">
        <f t="shared" si="0"/>
        <v>0</v>
      </c>
    </row>
    <row r="19" spans="1:5" ht="21.65" customHeight="1" x14ac:dyDescent="0.35">
      <c r="A19" s="47" t="s">
        <v>112</v>
      </c>
      <c r="B19" s="79" t="s">
        <v>113</v>
      </c>
      <c r="C19" s="80"/>
      <c r="D19" s="80"/>
      <c r="E19" s="81"/>
    </row>
    <row r="20" spans="1:5" ht="18" customHeight="1" x14ac:dyDescent="0.45">
      <c r="A20" s="71" t="s">
        <v>75</v>
      </c>
      <c r="B20" s="72"/>
      <c r="C20" s="72"/>
      <c r="D20" s="72"/>
      <c r="E20" s="73"/>
    </row>
    <row r="21" spans="1:5" ht="21" customHeight="1" x14ac:dyDescent="0.35">
      <c r="A21" s="23" t="s">
        <v>76</v>
      </c>
      <c r="B21" s="24"/>
      <c r="C21" s="25"/>
      <c r="D21" s="26"/>
      <c r="E21" s="27"/>
    </row>
    <row r="22" spans="1:5" ht="18.5" x14ac:dyDescent="0.45">
      <c r="A22" s="71" t="s">
        <v>21</v>
      </c>
      <c r="B22" s="72"/>
      <c r="C22" s="72"/>
      <c r="D22" s="72"/>
      <c r="E22" s="73"/>
    </row>
    <row r="23" spans="1:5" x14ac:dyDescent="0.35">
      <c r="A23" s="28" t="s">
        <v>69</v>
      </c>
      <c r="B23" s="29"/>
      <c r="C23" s="30" t="s">
        <v>32</v>
      </c>
      <c r="D23" s="29"/>
      <c r="E23" s="31"/>
    </row>
    <row r="24" spans="1:5" x14ac:dyDescent="0.35">
      <c r="A24" s="28" t="s">
        <v>28</v>
      </c>
      <c r="B24" s="29"/>
      <c r="C24" s="30" t="s">
        <v>30</v>
      </c>
      <c r="D24" s="29"/>
      <c r="E24" s="31"/>
    </row>
    <row r="25" spans="1:5" x14ac:dyDescent="0.35">
      <c r="A25" s="28" t="s">
        <v>29</v>
      </c>
      <c r="B25" s="29"/>
      <c r="C25" s="30" t="s">
        <v>31</v>
      </c>
      <c r="D25" s="29"/>
      <c r="E25" s="31"/>
    </row>
    <row r="26" spans="1:5" ht="18.5" x14ac:dyDescent="0.45">
      <c r="A26" s="65" t="s">
        <v>6</v>
      </c>
      <c r="B26" s="66"/>
      <c r="C26" s="66"/>
      <c r="D26" s="66"/>
      <c r="E26" s="67"/>
    </row>
    <row r="27" spans="1:5" x14ac:dyDescent="0.35">
      <c r="A27" s="12" t="s">
        <v>22</v>
      </c>
      <c r="B27" s="13" t="s">
        <v>7</v>
      </c>
      <c r="C27" s="13" t="s">
        <v>8</v>
      </c>
      <c r="D27" s="13" t="s">
        <v>9</v>
      </c>
      <c r="E27" s="14" t="s">
        <v>5</v>
      </c>
    </row>
    <row r="28" spans="1:5" x14ac:dyDescent="0.35">
      <c r="A28" s="15" t="s">
        <v>33</v>
      </c>
      <c r="B28" s="32" t="s">
        <v>34</v>
      </c>
      <c r="C28" s="33">
        <v>565</v>
      </c>
      <c r="D28" s="5"/>
      <c r="E28" s="18">
        <f t="shared" ref="E28:E35" si="2">IF(D28="Yes",$C28*SUM($D$8:$D$18),0)</f>
        <v>0</v>
      </c>
    </row>
    <row r="29" spans="1:5" x14ac:dyDescent="0.35">
      <c r="A29" s="15" t="s">
        <v>90</v>
      </c>
      <c r="B29" s="32" t="s">
        <v>35</v>
      </c>
      <c r="C29" s="33">
        <v>289</v>
      </c>
      <c r="D29" s="5"/>
      <c r="E29" s="18">
        <f t="shared" si="2"/>
        <v>0</v>
      </c>
    </row>
    <row r="30" spans="1:5" x14ac:dyDescent="0.35">
      <c r="A30" s="15" t="s">
        <v>74</v>
      </c>
      <c r="B30" s="32">
        <v>592</v>
      </c>
      <c r="C30" s="33">
        <v>88</v>
      </c>
      <c r="D30" s="5"/>
      <c r="E30" s="18">
        <f t="shared" si="2"/>
        <v>0</v>
      </c>
    </row>
    <row r="31" spans="1:5" ht="29" x14ac:dyDescent="0.35">
      <c r="A31" s="15" t="s">
        <v>52</v>
      </c>
      <c r="B31" s="32" t="s">
        <v>36</v>
      </c>
      <c r="C31" s="33">
        <v>368</v>
      </c>
      <c r="D31" s="5"/>
      <c r="E31" s="18">
        <f t="shared" si="2"/>
        <v>0</v>
      </c>
    </row>
    <row r="32" spans="1:5" x14ac:dyDescent="0.35">
      <c r="A32" s="15" t="s">
        <v>37</v>
      </c>
      <c r="B32" s="32" t="s">
        <v>38</v>
      </c>
      <c r="C32" s="33">
        <v>152</v>
      </c>
      <c r="D32" s="5"/>
      <c r="E32" s="18">
        <f t="shared" si="2"/>
        <v>0</v>
      </c>
    </row>
    <row r="33" spans="1:5" x14ac:dyDescent="0.35">
      <c r="A33" s="15" t="s">
        <v>98</v>
      </c>
      <c r="B33" s="32" t="s">
        <v>39</v>
      </c>
      <c r="C33" s="33">
        <v>92</v>
      </c>
      <c r="D33" s="5"/>
      <c r="E33" s="18">
        <f t="shared" si="2"/>
        <v>0</v>
      </c>
    </row>
    <row r="34" spans="1:5" x14ac:dyDescent="0.35">
      <c r="A34" s="15" t="s">
        <v>24</v>
      </c>
      <c r="B34" s="32" t="s">
        <v>40</v>
      </c>
      <c r="C34" s="33">
        <v>548</v>
      </c>
      <c r="D34" s="5"/>
      <c r="E34" s="18">
        <f t="shared" si="2"/>
        <v>0</v>
      </c>
    </row>
    <row r="35" spans="1:5" x14ac:dyDescent="0.35">
      <c r="A35" s="15" t="s">
        <v>41</v>
      </c>
      <c r="B35" s="32" t="s">
        <v>42</v>
      </c>
      <c r="C35" s="33">
        <v>323</v>
      </c>
      <c r="D35" s="5"/>
      <c r="E35" s="18">
        <f t="shared" si="2"/>
        <v>0</v>
      </c>
    </row>
    <row r="36" spans="1:5" x14ac:dyDescent="0.35">
      <c r="A36" s="4" t="s">
        <v>93</v>
      </c>
      <c r="B36" s="2" t="s">
        <v>94</v>
      </c>
      <c r="C36" s="34" t="s">
        <v>92</v>
      </c>
      <c r="D36" s="5"/>
      <c r="E36" s="6">
        <f>IF(D36="yes","NC",0)</f>
        <v>0</v>
      </c>
    </row>
    <row r="37" spans="1:5" ht="29" x14ac:dyDescent="0.35">
      <c r="A37" s="4" t="s">
        <v>95</v>
      </c>
      <c r="B37" s="2">
        <v>535</v>
      </c>
      <c r="C37" s="3">
        <v>1039</v>
      </c>
      <c r="D37" s="5"/>
      <c r="E37" s="18">
        <f t="shared" ref="E37:E51" si="3">IF(D37="Yes",$C37*SUM($D$8:$D$18),0)</f>
        <v>0</v>
      </c>
    </row>
    <row r="38" spans="1:5" ht="29" x14ac:dyDescent="0.35">
      <c r="A38" s="4" t="s">
        <v>96</v>
      </c>
      <c r="B38" s="32" t="s">
        <v>43</v>
      </c>
      <c r="C38" s="33">
        <v>231</v>
      </c>
      <c r="D38" s="5"/>
      <c r="E38" s="18">
        <f t="shared" si="3"/>
        <v>0</v>
      </c>
    </row>
    <row r="39" spans="1:5" ht="29" x14ac:dyDescent="0.35">
      <c r="A39" s="4" t="s">
        <v>97</v>
      </c>
      <c r="B39" s="32" t="s">
        <v>80</v>
      </c>
      <c r="C39" s="33">
        <v>1376</v>
      </c>
      <c r="D39" s="5"/>
      <c r="E39" s="18">
        <f t="shared" si="3"/>
        <v>0</v>
      </c>
    </row>
    <row r="40" spans="1:5" ht="29" x14ac:dyDescent="0.35">
      <c r="A40" s="15" t="s">
        <v>44</v>
      </c>
      <c r="B40" s="32" t="s">
        <v>45</v>
      </c>
      <c r="C40" s="33">
        <v>460</v>
      </c>
      <c r="D40" s="5"/>
      <c r="E40" s="18">
        <f t="shared" si="3"/>
        <v>0</v>
      </c>
    </row>
    <row r="41" spans="1:5" x14ac:dyDescent="0.35">
      <c r="A41" s="15" t="s">
        <v>99</v>
      </c>
      <c r="B41" s="45" t="s">
        <v>103</v>
      </c>
      <c r="C41" s="33">
        <v>249</v>
      </c>
      <c r="D41" s="5"/>
      <c r="E41" s="18">
        <f t="shared" si="3"/>
        <v>0</v>
      </c>
    </row>
    <row r="42" spans="1:5" ht="29" x14ac:dyDescent="0.35">
      <c r="A42" s="15" t="s">
        <v>100</v>
      </c>
      <c r="B42" s="45" t="s">
        <v>104</v>
      </c>
      <c r="C42" s="33">
        <v>-575</v>
      </c>
      <c r="D42" s="5"/>
      <c r="E42" s="18">
        <f t="shared" si="3"/>
        <v>0</v>
      </c>
    </row>
    <row r="43" spans="1:5" ht="29" x14ac:dyDescent="0.35">
      <c r="A43" s="15" t="s">
        <v>101</v>
      </c>
      <c r="B43" s="45">
        <v>512</v>
      </c>
      <c r="C43" s="33">
        <v>272</v>
      </c>
      <c r="D43" s="5"/>
      <c r="E43" s="18">
        <f t="shared" si="3"/>
        <v>0</v>
      </c>
    </row>
    <row r="44" spans="1:5" x14ac:dyDescent="0.35">
      <c r="A44" s="15" t="s">
        <v>102</v>
      </c>
      <c r="B44" s="45" t="s">
        <v>105</v>
      </c>
      <c r="C44" s="33">
        <v>405</v>
      </c>
      <c r="D44" s="5"/>
      <c r="E44" s="18">
        <f t="shared" si="3"/>
        <v>0</v>
      </c>
    </row>
    <row r="45" spans="1:5" ht="29" x14ac:dyDescent="0.35">
      <c r="A45" s="15" t="s">
        <v>46</v>
      </c>
      <c r="B45" s="32" t="s">
        <v>47</v>
      </c>
      <c r="C45" s="33">
        <v>989</v>
      </c>
      <c r="D45" s="5"/>
      <c r="E45" s="18">
        <f t="shared" si="3"/>
        <v>0</v>
      </c>
    </row>
    <row r="46" spans="1:5" x14ac:dyDescent="0.35">
      <c r="A46" s="15" t="s">
        <v>48</v>
      </c>
      <c r="B46" s="32">
        <v>525</v>
      </c>
      <c r="C46" s="33">
        <v>216</v>
      </c>
      <c r="D46" s="5"/>
      <c r="E46" s="18">
        <f t="shared" si="3"/>
        <v>0</v>
      </c>
    </row>
    <row r="47" spans="1:5" x14ac:dyDescent="0.35">
      <c r="A47" s="15" t="s">
        <v>49</v>
      </c>
      <c r="B47" s="32">
        <v>926</v>
      </c>
      <c r="C47" s="33">
        <v>73</v>
      </c>
      <c r="D47" s="5"/>
      <c r="E47" s="18">
        <f t="shared" si="3"/>
        <v>0</v>
      </c>
    </row>
    <row r="48" spans="1:5" x14ac:dyDescent="0.35">
      <c r="A48" s="15" t="s">
        <v>50</v>
      </c>
      <c r="B48" s="32">
        <v>927</v>
      </c>
      <c r="C48" s="33">
        <v>73</v>
      </c>
      <c r="D48" s="5"/>
      <c r="E48" s="18">
        <f t="shared" si="3"/>
        <v>0</v>
      </c>
    </row>
    <row r="49" spans="1:5" x14ac:dyDescent="0.35">
      <c r="A49" s="15" t="s">
        <v>25</v>
      </c>
      <c r="B49" s="32">
        <v>942</v>
      </c>
      <c r="C49" s="33">
        <v>41</v>
      </c>
      <c r="D49" s="5"/>
      <c r="E49" s="18">
        <f t="shared" si="3"/>
        <v>0</v>
      </c>
    </row>
    <row r="50" spans="1:5" x14ac:dyDescent="0.35">
      <c r="A50" s="15" t="s">
        <v>70</v>
      </c>
      <c r="B50" s="32" t="s">
        <v>71</v>
      </c>
      <c r="C50" s="33">
        <v>225</v>
      </c>
      <c r="D50" s="5"/>
      <c r="E50" s="18">
        <f t="shared" si="3"/>
        <v>0</v>
      </c>
    </row>
    <row r="51" spans="1:5" ht="29" x14ac:dyDescent="0.35">
      <c r="A51" s="4" t="s">
        <v>78</v>
      </c>
      <c r="B51" s="35" t="s">
        <v>77</v>
      </c>
      <c r="C51" s="33">
        <v>332</v>
      </c>
      <c r="D51" s="5"/>
      <c r="E51" s="18">
        <f t="shared" si="3"/>
        <v>0</v>
      </c>
    </row>
    <row r="52" spans="1:5" ht="30.75" customHeight="1" x14ac:dyDescent="0.35">
      <c r="A52" s="4" t="s">
        <v>82</v>
      </c>
      <c r="B52" s="35" t="s">
        <v>79</v>
      </c>
      <c r="C52" s="33">
        <v>323</v>
      </c>
      <c r="D52" s="5"/>
      <c r="E52" s="18">
        <f t="shared" ref="E52:E54" si="4">IF(D52="Yes",$C52*SUM($D$8:$D$18),0)</f>
        <v>0</v>
      </c>
    </row>
    <row r="53" spans="1:5" ht="30.75" customHeight="1" x14ac:dyDescent="0.35">
      <c r="A53" s="4" t="s">
        <v>111</v>
      </c>
      <c r="B53" s="2" t="s">
        <v>110</v>
      </c>
      <c r="C53" s="33">
        <v>323</v>
      </c>
      <c r="D53" s="5"/>
      <c r="E53" s="18">
        <f t="shared" si="4"/>
        <v>0</v>
      </c>
    </row>
    <row r="54" spans="1:5" ht="30.75" customHeight="1" x14ac:dyDescent="0.35">
      <c r="A54" s="4" t="s">
        <v>53</v>
      </c>
      <c r="B54" s="2" t="s">
        <v>81</v>
      </c>
      <c r="C54" s="33">
        <v>152</v>
      </c>
      <c r="D54" s="5"/>
      <c r="E54" s="18">
        <f t="shared" si="4"/>
        <v>0</v>
      </c>
    </row>
    <row r="55" spans="1:5" x14ac:dyDescent="0.35">
      <c r="A55" s="63" t="s">
        <v>17</v>
      </c>
      <c r="B55" s="64"/>
      <c r="C55" s="64"/>
      <c r="D55" s="16" t="s">
        <v>11</v>
      </c>
      <c r="E55" s="36">
        <f>IF(SUM(D8:D18)=0,0,SUM(E8:E54)/SUM(D8:D18))</f>
        <v>0</v>
      </c>
    </row>
    <row r="56" spans="1:5" ht="18.5" x14ac:dyDescent="0.45">
      <c r="A56" s="74" t="s">
        <v>15</v>
      </c>
      <c r="B56" s="75"/>
      <c r="C56" s="75"/>
      <c r="D56" s="75"/>
      <c r="E56" s="76"/>
    </row>
    <row r="57" spans="1:5" x14ac:dyDescent="0.35">
      <c r="A57" s="77" t="s">
        <v>16</v>
      </c>
      <c r="B57" s="78"/>
      <c r="C57" s="78"/>
      <c r="D57" s="78"/>
      <c r="E57" s="18">
        <f>ROUND(0.0035*E55,2)</f>
        <v>0</v>
      </c>
    </row>
    <row r="58" spans="1:5" x14ac:dyDescent="0.35">
      <c r="A58" s="77" t="s">
        <v>72</v>
      </c>
      <c r="B58" s="78"/>
      <c r="C58" s="78"/>
      <c r="D58" s="78"/>
      <c r="E58" s="18">
        <v>11.25</v>
      </c>
    </row>
    <row r="59" spans="1:5" x14ac:dyDescent="0.35">
      <c r="A59" s="77" t="s">
        <v>23</v>
      </c>
      <c r="B59" s="78"/>
      <c r="C59" s="78"/>
      <c r="D59" s="78"/>
      <c r="E59" s="18">
        <v>20</v>
      </c>
    </row>
    <row r="60" spans="1:5" x14ac:dyDescent="0.35">
      <c r="A60" s="63" t="s">
        <v>18</v>
      </c>
      <c r="B60" s="64"/>
      <c r="C60" s="64"/>
      <c r="D60" s="16" t="s">
        <v>11</v>
      </c>
      <c r="E60" s="18">
        <f>IF(SUM(E55:E59)&lt;100,0,SUM(E55:E59))</f>
        <v>0</v>
      </c>
    </row>
    <row r="61" spans="1:5" x14ac:dyDescent="0.35">
      <c r="A61" s="63" t="s">
        <v>19</v>
      </c>
      <c r="B61" s="64"/>
      <c r="C61" s="64"/>
      <c r="D61" s="16" t="str">
        <f>IF(SUM(D8:D18)=0,"",IF(SUM(D8:D18)=1,"1 Vehicle",SUM(D8:D18)&amp;" Vehicles"))</f>
        <v/>
      </c>
      <c r="E61" s="18">
        <f>E60*SUM(D8:D18)</f>
        <v>0</v>
      </c>
    </row>
    <row r="62" spans="1:5" ht="18.5" x14ac:dyDescent="0.45">
      <c r="A62" s="88" t="s">
        <v>58</v>
      </c>
      <c r="B62" s="89"/>
      <c r="C62" s="89"/>
      <c r="D62" s="89"/>
      <c r="E62" s="90"/>
    </row>
    <row r="63" spans="1:5" x14ac:dyDescent="0.35">
      <c r="A63" s="37" t="s">
        <v>106</v>
      </c>
      <c r="B63" s="91"/>
      <c r="C63" s="91"/>
      <c r="D63" s="38" t="s">
        <v>59</v>
      </c>
      <c r="E63" s="44"/>
    </row>
    <row r="64" spans="1:5" x14ac:dyDescent="0.35">
      <c r="A64" s="37" t="s">
        <v>60</v>
      </c>
      <c r="B64" s="91"/>
      <c r="C64" s="91"/>
      <c r="D64" s="38" t="s">
        <v>108</v>
      </c>
      <c r="E64" s="46"/>
    </row>
    <row r="65" spans="1:5" x14ac:dyDescent="0.35">
      <c r="A65" s="37" t="s">
        <v>61</v>
      </c>
      <c r="B65" s="92"/>
      <c r="C65" s="93"/>
      <c r="D65" s="38" t="s">
        <v>62</v>
      </c>
      <c r="E65" s="44"/>
    </row>
    <row r="66" spans="1:5" ht="18.5" x14ac:dyDescent="0.45">
      <c r="A66" s="74" t="s">
        <v>63</v>
      </c>
      <c r="B66" s="75"/>
      <c r="C66" s="75"/>
      <c r="D66" s="75"/>
      <c r="E66" s="76"/>
    </row>
    <row r="67" spans="1:5" x14ac:dyDescent="0.35">
      <c r="A67" s="39" t="s">
        <v>57</v>
      </c>
      <c r="B67" s="82" t="s">
        <v>64</v>
      </c>
      <c r="C67" s="82"/>
      <c r="D67" s="40" t="s">
        <v>65</v>
      </c>
      <c r="E67" s="41">
        <v>310062165</v>
      </c>
    </row>
    <row r="68" spans="1:5" x14ac:dyDescent="0.35">
      <c r="A68" s="42" t="s">
        <v>60</v>
      </c>
      <c r="B68" s="83" t="s">
        <v>66</v>
      </c>
      <c r="C68" s="83"/>
      <c r="D68" s="83"/>
      <c r="E68" s="84"/>
    </row>
    <row r="69" spans="1:5" ht="15" thickBot="1" x14ac:dyDescent="0.4">
      <c r="A69" s="43" t="s">
        <v>61</v>
      </c>
      <c r="B69" s="85" t="s">
        <v>67</v>
      </c>
      <c r="C69" s="86"/>
      <c r="D69" s="86"/>
      <c r="E69" s="87"/>
    </row>
    <row r="70" spans="1:5" ht="15" thickTop="1" x14ac:dyDescent="0.35"/>
  </sheetData>
  <sheetProtection algorithmName="SHA-512" hashValue="kHXHbMtXSyKW5TfCeWIme1lBciS3bhrnSxb2qko3rzXmvbKwU/0U17huBBWLnEzEUjhpX8DJIP1+r59JFWq4wQ==" saltValue="vegcBmDvp5kzB0FTjGQrIg==" spinCount="100000" sheet="1" formatColumns="0" formatRows="0"/>
  <mergeCells count="25">
    <mergeCell ref="B67:C67"/>
    <mergeCell ref="B68:E68"/>
    <mergeCell ref="B69:E69"/>
    <mergeCell ref="A62:E62"/>
    <mergeCell ref="B63:C63"/>
    <mergeCell ref="B64:C64"/>
    <mergeCell ref="B65:C65"/>
    <mergeCell ref="A66:E66"/>
    <mergeCell ref="A60:C60"/>
    <mergeCell ref="A61:C61"/>
    <mergeCell ref="A26:E26"/>
    <mergeCell ref="A9:E9"/>
    <mergeCell ref="A55:C55"/>
    <mergeCell ref="A22:E22"/>
    <mergeCell ref="A56:E56"/>
    <mergeCell ref="A57:D57"/>
    <mergeCell ref="A58:D58"/>
    <mergeCell ref="A59:D59"/>
    <mergeCell ref="A20:E20"/>
    <mergeCell ref="B19:E19"/>
    <mergeCell ref="A6:E6"/>
    <mergeCell ref="A1:E1"/>
    <mergeCell ref="A2:E2"/>
    <mergeCell ref="A3:E3"/>
    <mergeCell ref="D5:E5"/>
  </mergeCells>
  <dataValidations count="8">
    <dataValidation type="custom" allowBlank="1" showInputMessage="1" showErrorMessage="1" error="Only one vehicle configuration may be used on each spreadsheet." sqref="D18">
      <formula1>IF(SUM(D8, D11,D13,D15,D17)=0,TRUE,FALSE)</formula1>
    </dataValidation>
    <dataValidation type="list" allowBlank="1" showInputMessage="1" showErrorMessage="1" sqref="D28:D54">
      <formula1>"Yes, "</formula1>
    </dataValidation>
    <dataValidation type="custom" allowBlank="1" showInputMessage="1" showErrorMessage="1" error="Only one vehicle configuration may be used on each spreadsheet." sqref="D8">
      <formula1>IF(SUM(D11,D13,D15,D18)=0,TRUE,FALSE)</formula1>
    </dataValidation>
    <dataValidation type="custom" allowBlank="1" showInputMessage="1" showErrorMessage="1" error="Only one vehicle configuration may be used on each spreadsheet." sqref="D15">
      <formula1>IF(SUM(D8, D11, D13, D17, D18)=0,TRUE,FALSE)</formula1>
    </dataValidation>
    <dataValidation type="custom" allowBlank="1" showInputMessage="1" showErrorMessage="1" error="Only one vehicle configuration may be used on each spreadsheet." sqref="D11:D13">
      <formula1>IF(SUM(D8,D17,D13,D15,D18)=0,TRUE,FALSE)</formula1>
    </dataValidation>
    <dataValidation type="custom" allowBlank="1" showInputMessage="1" showErrorMessage="1" error="Only one vehicle configuration may be used on each spreadsheet." sqref="D14">
      <formula1>IF(SUM(D9, D13,D18,D17,D19)=0,TRUE,FALSE)</formula1>
    </dataValidation>
    <dataValidation type="custom" allowBlank="1" showInputMessage="1" showErrorMessage="1" error="Only one vehicle configuration may be used on each spreadsheet." sqref="D16">
      <formula1>IF(SUM(D7, D10, D11, D14, D17)=0,TRUE,FALSE)</formula1>
    </dataValidation>
    <dataValidation type="custom" allowBlank="1" showInputMessage="1" showErrorMessage="1" error="Only one vehicle configuration may be used on each spreadsheet." sqref="D17">
      <formula1>IF(SUM(D8, D11, D13, D15, D18)=0,TRUE,FALSE)</formula1>
    </dataValidation>
  </dataValidations>
  <pageMargins left="0.7" right="0.7" top="0.75" bottom="0.75" header="0.3" footer="0.3"/>
  <pageSetup scale="91" fitToHeight="0" orientation="portrait" r:id="rId1"/>
  <headerFooter>
    <oddHeader>&amp;CPO# ______________________________&amp;R&amp;P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78</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2019-10-16T15:13:36Z</cp:lastPrinted>
  <dcterms:created xsi:type="dcterms:W3CDTF">2016-08-11T20:23:26Z</dcterms:created>
  <dcterms:modified xsi:type="dcterms:W3CDTF">2021-07-02T17:11:32Z</dcterms:modified>
</cp:coreProperties>
</file>