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_PEOPLE\McKnight, Andy\1 - Vehicle Desk\Bus Contracts\4400028976 - Twin States\"/>
    </mc:Choice>
  </mc:AlternateContent>
  <xr:revisionPtr revIDLastSave="0" documentId="13_ncr:1_{661F75C0-4514-43BD-A999-F11E56E74DE5}" xr6:coauthVersionLast="47" xr6:coauthVersionMax="47" xr10:uidLastSave="{00000000-0000-0000-0000-000000000000}"/>
  <bookViews>
    <workbookView xWindow="-28920" yWindow="-120" windowWidth="29040" windowHeight="15720" tabRatio="917" firstSheet="9" activeTab="15" xr2:uid="{00000000-000D-0000-FFFF-FFFF00000000}"/>
  </bookViews>
  <sheets>
    <sheet name="Instructions" sheetId="1" r:id="rId1"/>
    <sheet name="29-30 Passenger Diesel" sheetId="2" r:id="rId2"/>
    <sheet name="47-48 Passenger Diesel" sheetId="3" r:id="rId3"/>
    <sheet name="47-48 Passenger Electric" sheetId="4" r:id="rId4"/>
    <sheet name="53-54 Passenger Diesel" sheetId="5" r:id="rId5"/>
    <sheet name="53-54 Passenger Electric" sheetId="6" r:id="rId6"/>
    <sheet name="59 Passenger Diesel" sheetId="7" r:id="rId7"/>
    <sheet name="59 Passenger Electric" sheetId="8" r:id="rId8"/>
    <sheet name="65 Passenger Diesel" sheetId="9" r:id="rId9"/>
    <sheet name="65 Passenger Electric" sheetId="10" r:id="rId10"/>
    <sheet name="71 Passenger Diesel" sheetId="11" r:id="rId11"/>
    <sheet name="71 Passenger Electric " sheetId="12" r:id="rId12"/>
    <sheet name="77 Passenger Diesel" sheetId="13" r:id="rId13"/>
    <sheet name="77 Passenger Electric " sheetId="14" r:id="rId14"/>
    <sheet name="83-84 Pass Diesel Front Engine" sheetId="15" r:id="rId15"/>
    <sheet name="83-84 Pass Electric Front Engin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6" l="1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5" i="16"/>
  <c r="F69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5" i="15"/>
  <c r="F62" i="14"/>
  <c r="F48" i="14"/>
  <c r="F56" i="14" s="1"/>
  <c r="F57" i="14" s="1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5" i="14"/>
  <c r="F69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5" i="13"/>
  <c r="F62" i="12"/>
  <c r="F56" i="12"/>
  <c r="F57" i="12" s="1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5" i="12"/>
  <c r="F69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5" i="11"/>
  <c r="F62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5" i="10"/>
  <c r="F69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5" i="9"/>
  <c r="F62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5" i="8"/>
  <c r="F69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5" i="7"/>
  <c r="F62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5" i="6"/>
  <c r="F69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5" i="5"/>
  <c r="F62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5" i="4"/>
  <c r="F69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5" i="3"/>
  <c r="F69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5" i="2"/>
  <c r="F59" i="12" l="1"/>
  <c r="F63" i="12" s="1"/>
  <c r="F64" i="12" s="1"/>
  <c r="F64" i="15"/>
  <c r="F64" i="3"/>
  <c r="F59" i="14"/>
  <c r="F63" i="14" s="1"/>
  <c r="F64" i="14" s="1"/>
  <c r="F57" i="6"/>
  <c r="F56" i="10"/>
  <c r="F57" i="10" s="1"/>
  <c r="F56" i="8"/>
  <c r="F57" i="8" s="1"/>
  <c r="F63" i="15"/>
  <c r="F56" i="6"/>
  <c r="F63" i="13"/>
  <c r="F64" i="13" s="1"/>
  <c r="F56" i="4"/>
  <c r="F57" i="4" s="1"/>
  <c r="F63" i="11"/>
  <c r="F64" i="11" s="1"/>
  <c r="F63" i="2"/>
  <c r="F64" i="2" s="1"/>
  <c r="F63" i="9"/>
  <c r="F64" i="9" s="1"/>
  <c r="F63" i="7"/>
  <c r="F64" i="7" s="1"/>
  <c r="F63" i="5"/>
  <c r="F64" i="5" s="1"/>
  <c r="F63" i="3"/>
  <c r="F56" i="16"/>
  <c r="F57" i="16" s="1"/>
  <c r="F66" i="2" l="1"/>
  <c r="F70" i="2" s="1"/>
  <c r="F71" i="2" s="1"/>
  <c r="F59" i="8"/>
  <c r="F63" i="8" s="1"/>
  <c r="F64" i="8" s="1"/>
  <c r="F66" i="11"/>
  <c r="F70" i="11" s="1"/>
  <c r="F71" i="11" s="1"/>
  <c r="F59" i="4"/>
  <c r="F63" i="4" s="1"/>
  <c r="F64" i="4" s="1"/>
  <c r="F59" i="10"/>
  <c r="F63" i="10" s="1"/>
  <c r="F64" i="10" s="1"/>
  <c r="F59" i="16"/>
  <c r="F63" i="16" s="1"/>
  <c r="F64" i="16" s="1"/>
  <c r="F70" i="5"/>
  <c r="F71" i="5" s="1"/>
  <c r="F66" i="5"/>
  <c r="F66" i="9"/>
  <c r="F70" i="9" s="1"/>
  <c r="F71" i="9" s="1"/>
  <c r="F66" i="13"/>
  <c r="F70" i="13" s="1"/>
  <c r="F71" i="13" s="1"/>
  <c r="F66" i="7"/>
  <c r="F70" i="7" s="1"/>
  <c r="F71" i="7" s="1"/>
  <c r="F70" i="15"/>
  <c r="F71" i="15" s="1"/>
  <c r="F66" i="15"/>
  <c r="F59" i="6"/>
  <c r="F63" i="6" s="1"/>
  <c r="F64" i="6" s="1"/>
  <c r="F66" i="3"/>
  <c r="F70" i="3" s="1"/>
  <c r="F71" i="3" s="1"/>
</calcChain>
</file>

<file path=xl/sharedStrings.xml><?xml version="1.0" encoding="utf-8"?>
<sst xmlns="http://schemas.openxmlformats.org/spreadsheetml/2006/main" count="1943" uniqueCount="152">
  <si>
    <t>WorkBook Instructions</t>
  </si>
  <si>
    <t>1)</t>
  </si>
  <si>
    <t>Order sheets for each bus capacity and fuel type are on the tabs below.</t>
  </si>
  <si>
    <t>2)</t>
  </si>
  <si>
    <t>Complete the appropriate order sheet and submit to the dealer with a purchase order.</t>
  </si>
  <si>
    <t>Order Sheet Instructions</t>
  </si>
  <si>
    <t>Enter the number of buses being ordered in the gray box under either Base Bus price.</t>
  </si>
  <si>
    <t xml:space="preserve">Under Published Options, select "Yes" in the gray box if the option is desired.  Leave blank or select "No" if the option is not desired.  
</t>
  </si>
  <si>
    <t>3)</t>
  </si>
  <si>
    <t>Additional options may be added under Unpublished Options.  The sum of all unpublished options must not exceed 25% of the base bus price plus any added published options.  The order sheet will display "ERROR" if the sum of unpublished options exceeds the allowable amount.  If more than 5 unpublished options are desired, they may be combined on one row of the order sheet and attached separately.</t>
  </si>
  <si>
    <t>4)</t>
  </si>
  <si>
    <t>If delivery is required, enter the number of miles from the dealer's location to the delivery location as determined by the quickest route in Google Maps in the tan box.</t>
  </si>
  <si>
    <t>5)</t>
  </si>
  <si>
    <t xml:space="preserve">The cost per bus and total order cost will automatically calculate at the bottom of the order sheet.  </t>
  </si>
  <si>
    <t>This Order Sheet should be included with each purchase order</t>
  </si>
  <si>
    <t>Type A: 29/30 Passenger, Diesel</t>
  </si>
  <si>
    <t>Contract Number:</t>
  </si>
  <si>
    <t>Vendor:</t>
  </si>
  <si>
    <t>Twin State Trucks</t>
  </si>
  <si>
    <t>Base Bus Information</t>
  </si>
  <si>
    <t>Make</t>
  </si>
  <si>
    <t>IC</t>
  </si>
  <si>
    <t>Engine</t>
  </si>
  <si>
    <t>CUMMINS B6.7</t>
  </si>
  <si>
    <t>Model</t>
  </si>
  <si>
    <t>PB110 (CE SCHOOL BUS)</t>
  </si>
  <si>
    <t>Transmission</t>
  </si>
  <si>
    <t>ALLISON 2500 PTS</t>
  </si>
  <si>
    <t>Warranty</t>
  </si>
  <si>
    <t>Engine-5 year 100,000, Frame Body/Cowl-5 year Unlimited, Transmission-7 Year Unlimited, Base 1 year Unlimited</t>
  </si>
  <si>
    <t>Tires (Type)</t>
  </si>
  <si>
    <t>11R22.5 RADIAL</t>
  </si>
  <si>
    <t>Delivery (ARO)</t>
  </si>
  <si>
    <t>360 DAYS</t>
  </si>
  <si>
    <t>Quantity Pricing</t>
  </si>
  <si>
    <t>Quantity</t>
  </si>
  <si>
    <t>Price</t>
  </si>
  <si>
    <t>1-5</t>
  </si>
  <si>
    <t>21-30</t>
  </si>
  <si>
    <t>51+</t>
  </si>
  <si>
    <t>6-10</t>
  </si>
  <si>
    <t>31-40</t>
  </si>
  <si>
    <t>11-20</t>
  </si>
  <si>
    <t>41-50</t>
  </si>
  <si>
    <t>Base Bus Price</t>
  </si>
  <si>
    <t>Quantity Ordered</t>
  </si>
  <si>
    <t>Unit Price</t>
  </si>
  <si>
    <t>Published Options</t>
  </si>
  <si>
    <t>Option Description</t>
  </si>
  <si>
    <t>Option Code</t>
  </si>
  <si>
    <t>Option Unit Price</t>
  </si>
  <si>
    <t>Add Option</t>
  </si>
  <si>
    <t>Extended Price</t>
  </si>
  <si>
    <t>Air Brakes</t>
  </si>
  <si>
    <t>STD</t>
  </si>
  <si>
    <t>Air Ride Suspension</t>
  </si>
  <si>
    <t>14TDV</t>
  </si>
  <si>
    <t>White Roof</t>
  </si>
  <si>
    <t>47NKC</t>
  </si>
  <si>
    <t>Tinted Windows</t>
  </si>
  <si>
    <t>48AUN</t>
  </si>
  <si>
    <t>Air Door</t>
  </si>
  <si>
    <t>47DYL</t>
  </si>
  <si>
    <t>Radio AM/FM/PA</t>
  </si>
  <si>
    <t>8RRC, 49AWV</t>
  </si>
  <si>
    <t>Marine Grade Plywood Floor</t>
  </si>
  <si>
    <t>47SBB</t>
  </si>
  <si>
    <t>Locking Compartments (fuel, battery, entrance door, electrical, DEF, emergency doors)</t>
  </si>
  <si>
    <t>PKG</t>
  </si>
  <si>
    <t>Strobe Light</t>
  </si>
  <si>
    <t>49JCG</t>
  </si>
  <si>
    <t>Driver's Seat Arm Rests</t>
  </si>
  <si>
    <t>48UXM</t>
  </si>
  <si>
    <t>Rear Heater</t>
  </si>
  <si>
    <t>48PMJ</t>
  </si>
  <si>
    <t>Battery Disconnect</t>
  </si>
  <si>
    <t>8RMH</t>
  </si>
  <si>
    <t>11 R 22.5 Tires</t>
  </si>
  <si>
    <t>Brake Interlock</t>
  </si>
  <si>
    <t>49GLZ</t>
  </si>
  <si>
    <t>Lift - 1000lb</t>
  </si>
  <si>
    <t>1/2 Track Floor (Track Seats Included)</t>
  </si>
  <si>
    <t>Full Track Floor (Track Seats Included)</t>
  </si>
  <si>
    <t>Wheelchair restraints (5, Includes Storage Compartments)</t>
  </si>
  <si>
    <t>LED Lights</t>
  </si>
  <si>
    <t>Dual Grabrails (Dual Height)</t>
  </si>
  <si>
    <t>3 Group 31 Batteries</t>
  </si>
  <si>
    <t>08MSG</t>
  </si>
  <si>
    <t>Fuel System Water Separator</t>
  </si>
  <si>
    <t>Camera / Radio Accessory Power Block</t>
  </si>
  <si>
    <t>49MSZ</t>
  </si>
  <si>
    <t>Service Door Grab Handles</t>
  </si>
  <si>
    <t xml:space="preserve">Body Fluid Kits </t>
  </si>
  <si>
    <t>Noise Suppression Switch</t>
  </si>
  <si>
    <t>3 Position-Sequential Service Door Switch</t>
  </si>
  <si>
    <t>47DNR</t>
  </si>
  <si>
    <t>Air Driver's Seat (Premium)</t>
  </si>
  <si>
    <t>Air Dryer (brakes)</t>
  </si>
  <si>
    <t>Tilt/Telescopic Steering Wheel</t>
  </si>
  <si>
    <t>Child Safety Check</t>
  </si>
  <si>
    <t>Reflective Tape Package for Emer. Exits</t>
  </si>
  <si>
    <t>(2) Escape hatches</t>
  </si>
  <si>
    <t>Adjustable Pedals</t>
  </si>
  <si>
    <t>16HLH</t>
  </si>
  <si>
    <t>Cup Holder</t>
  </si>
  <si>
    <t>Back-Up Camera</t>
  </si>
  <si>
    <t>FLT</t>
  </si>
  <si>
    <t>Air Conditioning (Body &amp; Dash)</t>
  </si>
  <si>
    <t>Cost for Each Bus Plus Published Options</t>
  </si>
  <si>
    <t>1 EA</t>
  </si>
  <si>
    <t>Unpublished Options</t>
  </si>
  <si>
    <t>Total of Unpublished Options</t>
  </si>
  <si>
    <t>Cost for Each Bus Plus Published and Unpublished Options</t>
  </si>
  <si>
    <t>Additional Costs</t>
  </si>
  <si>
    <t>0.5% Contract Administrative Fee</t>
  </si>
  <si>
    <t>LA DEQ Waste Tire Fee (6 tires X $5.00 each)</t>
  </si>
  <si>
    <t>Delivery at $2.00 per Mile</t>
  </si>
  <si>
    <t>Number of Miles</t>
  </si>
  <si>
    <t>Total Delivery Charge</t>
  </si>
  <si>
    <t>Total Cost for Each Bus</t>
  </si>
  <si>
    <t>Total Cost for All Buses</t>
  </si>
  <si>
    <t>Type C: 47-48 Passenger, Diesel</t>
  </si>
  <si>
    <t>Type C: 47-48 Passenger, Electric</t>
  </si>
  <si>
    <t>Dana TM4 SUMO MD HV2200-6P</t>
  </si>
  <si>
    <t>eCE School Bus</t>
  </si>
  <si>
    <t>N/A</t>
  </si>
  <si>
    <t>EV Motors, Interface, Converting, and Wiring-5 year 100,000 miles, EV Battery-8 year 175,000 miles,  Frame Body/Cowl-5 year Unlimited, Base 1 year Unlimited</t>
  </si>
  <si>
    <t>Tires</t>
  </si>
  <si>
    <t>Air Brakes (Air Disc)</t>
  </si>
  <si>
    <t>1/2 Track Floor</t>
  </si>
  <si>
    <t>Full Track Floor</t>
  </si>
  <si>
    <t>Wheelchair restraints</t>
  </si>
  <si>
    <t>Dual Grabrails</t>
  </si>
  <si>
    <t>49MRP</t>
  </si>
  <si>
    <t>Air Driver's Seat</t>
  </si>
  <si>
    <t xml:space="preserve">Driver Air Conditioning </t>
  </si>
  <si>
    <t>Air Conditioning (Body)</t>
  </si>
  <si>
    <t>48HEP</t>
  </si>
  <si>
    <t>UPGRADED BATTERY (315 kWh)</t>
  </si>
  <si>
    <t>08TLD</t>
  </si>
  <si>
    <t>Type C: 53-54 Passenger, Diesel</t>
  </si>
  <si>
    <t>Type C: 53-54 Passenger, Electric</t>
  </si>
  <si>
    <t>Type C: 59 Passenger, Diesel</t>
  </si>
  <si>
    <t>Type C: 59 Passenger, Electric</t>
  </si>
  <si>
    <t>Type C: 65 Passenger, Diesel</t>
  </si>
  <si>
    <t>Type C: 65 Passenger, Electric</t>
  </si>
  <si>
    <t>Type C: 71 Passenger, Diesel</t>
  </si>
  <si>
    <t>Type C: 71 Passenger, Electric</t>
  </si>
  <si>
    <t>Type C: 77 Passenger, Diesel</t>
  </si>
  <si>
    <t>Type C: 77 Passenger, Electric</t>
  </si>
  <si>
    <t>Type C: 83-84 Passenger, Diesel Front Engine</t>
  </si>
  <si>
    <t>Type C: 83-84 Passenger, Electric Front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</si>
</sst>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/>
    <xf numFmtId="0" fontId="7" fillId="0" borderId="0"/>
  </cellStyleXfs>
  <cellXfs count="112">
    <xf numFmtId="0" fontId="0" fillId="0" borderId="0" xfId="0"/>
    <xf numFmtId="0" fontId="2" fillId="0" borderId="3" xfId="1" applyFont="1" applyBorder="1" applyAlignment="1" applyProtection="1">
      <alignment horizontal="right"/>
      <protection hidden="1"/>
    </xf>
    <xf numFmtId="0" fontId="2" fillId="0" borderId="4" xfId="1" applyFont="1" applyBorder="1" applyAlignment="1" applyProtection="1">
      <alignment horizontal="right"/>
      <protection hidden="1"/>
    </xf>
    <xf numFmtId="44" fontId="2" fillId="0" borderId="7" xfId="2" applyFont="1" applyBorder="1" applyProtection="1">
      <protection hidden="1"/>
    </xf>
    <xf numFmtId="0" fontId="2" fillId="0" borderId="5" xfId="1" applyFont="1" applyBorder="1" applyAlignment="1" applyProtection="1">
      <alignment horizontal="center"/>
      <protection hidden="1"/>
    </xf>
    <xf numFmtId="0" fontId="2" fillId="0" borderId="6" xfId="1" applyFont="1" applyBorder="1" applyAlignment="1" applyProtection="1">
      <alignment horizontal="center"/>
      <protection hidden="1"/>
    </xf>
    <xf numFmtId="0" fontId="2" fillId="0" borderId="8" xfId="1" applyFont="1" applyBorder="1" applyAlignment="1" applyProtection="1">
      <alignment horizontal="center"/>
      <protection hidden="1"/>
    </xf>
    <xf numFmtId="0" fontId="1" fillId="0" borderId="5" xfId="1" applyBorder="1" applyAlignment="1" applyProtection="1">
      <alignment horizontal="center"/>
      <protection hidden="1"/>
    </xf>
    <xf numFmtId="0" fontId="1" fillId="0" borderId="6" xfId="1" applyBorder="1" applyAlignment="1" applyProtection="1">
      <alignment horizontal="center"/>
      <protection hidden="1"/>
    </xf>
    <xf numFmtId="0" fontId="1" fillId="0" borderId="9" xfId="1" applyBorder="1" applyAlignment="1" applyProtection="1">
      <alignment horizontal="center"/>
      <protection hidden="1"/>
    </xf>
    <xf numFmtId="0" fontId="1" fillId="0" borderId="10" xfId="1" applyBorder="1" applyProtection="1">
      <protection hidden="1"/>
    </xf>
    <xf numFmtId="0" fontId="1" fillId="0" borderId="11" xfId="1" applyBorder="1" applyProtection="1">
      <protection hidden="1"/>
    </xf>
    <xf numFmtId="0" fontId="1" fillId="0" borderId="5" xfId="1" applyBorder="1" applyAlignment="1" applyProtection="1">
      <alignment horizontal="center" wrapText="1"/>
      <protection hidden="1"/>
    </xf>
    <xf numFmtId="0" fontId="1" fillId="0" borderId="12" xfId="1" applyBorder="1" applyProtection="1">
      <protection hidden="1"/>
    </xf>
    <xf numFmtId="44" fontId="1" fillId="0" borderId="13" xfId="1" applyNumberFormat="1" applyBorder="1" applyProtection="1">
      <protection hidden="1"/>
    </xf>
    <xf numFmtId="0" fontId="1" fillId="5" borderId="6" xfId="1" applyFill="1" applyBorder="1" applyAlignment="1" applyProtection="1">
      <alignment horizontal="center"/>
      <protection locked="0"/>
    </xf>
    <xf numFmtId="44" fontId="1" fillId="0" borderId="8" xfId="1" applyNumberFormat="1" applyBorder="1" applyProtection="1">
      <protection hidden="1"/>
    </xf>
    <xf numFmtId="0" fontId="2" fillId="0" borderId="6" xfId="1" applyFont="1" applyBorder="1" applyProtection="1">
      <protection hidden="1"/>
    </xf>
    <xf numFmtId="0" fontId="2" fillId="0" borderId="8" xfId="1" applyFont="1" applyBorder="1" applyProtection="1">
      <protection hidden="1"/>
    </xf>
    <xf numFmtId="0" fontId="1" fillId="5" borderId="6" xfId="1" applyFill="1" applyBorder="1" applyProtection="1">
      <protection locked="0"/>
    </xf>
    <xf numFmtId="0" fontId="1" fillId="4" borderId="6" xfId="1" applyFill="1" applyBorder="1" applyAlignment="1" applyProtection="1">
      <alignment horizontal="center"/>
      <protection hidden="1"/>
    </xf>
    <xf numFmtId="44" fontId="1" fillId="4" borderId="8" xfId="1" applyNumberFormat="1" applyFill="1" applyBorder="1" applyProtection="1">
      <protection hidden="1"/>
    </xf>
    <xf numFmtId="0" fontId="1" fillId="0" borderId="6" xfId="1" applyBorder="1" applyProtection="1">
      <protection hidden="1"/>
    </xf>
    <xf numFmtId="44" fontId="1" fillId="0" borderId="8" xfId="1" applyNumberFormat="1" applyBorder="1" applyAlignment="1" applyProtection="1">
      <alignment horizontal="center"/>
      <protection hidden="1"/>
    </xf>
    <xf numFmtId="0" fontId="8" fillId="5" borderId="6" xfId="1" applyFont="1" applyFill="1" applyBorder="1" applyAlignment="1" applyProtection="1">
      <alignment horizontal="center"/>
      <protection locked="0"/>
    </xf>
    <xf numFmtId="44" fontId="8" fillId="5" borderId="15" xfId="1" applyNumberFormat="1" applyFont="1" applyFill="1" applyBorder="1" applyAlignment="1" applyProtection="1">
      <alignment horizontal="center"/>
      <protection locked="0"/>
    </xf>
    <xf numFmtId="44" fontId="1" fillId="5" borderId="8" xfId="1" applyNumberFormat="1" applyFill="1" applyBorder="1" applyProtection="1">
      <protection locked="0"/>
    </xf>
    <xf numFmtId="0" fontId="1" fillId="5" borderId="6" xfId="1" applyFill="1" applyBorder="1" applyAlignment="1" applyProtection="1">
      <alignment horizontal="right"/>
      <protection locked="0"/>
    </xf>
    <xf numFmtId="44" fontId="1" fillId="0" borderId="16" xfId="1" applyNumberFormat="1" applyBorder="1" applyProtection="1">
      <protection hidden="1"/>
    </xf>
    <xf numFmtId="0" fontId="1" fillId="4" borderId="9" xfId="1" applyFill="1" applyBorder="1" applyAlignment="1" applyProtection="1">
      <alignment horizontal="center"/>
      <protection hidden="1"/>
    </xf>
    <xf numFmtId="0" fontId="1" fillId="4" borderId="10" xfId="1" applyFill="1" applyBorder="1" applyProtection="1">
      <protection hidden="1"/>
    </xf>
    <xf numFmtId="0" fontId="1" fillId="4" borderId="11" xfId="1" applyFill="1" applyBorder="1" applyProtection="1">
      <protection hidden="1"/>
    </xf>
    <xf numFmtId="0" fontId="1" fillId="4" borderId="12" xfId="1" applyFill="1" applyBorder="1" applyProtection="1">
      <protection hidden="1"/>
    </xf>
    <xf numFmtId="44" fontId="1" fillId="4" borderId="13" xfId="1" applyNumberFormat="1" applyFill="1" applyBorder="1" applyProtection="1">
      <protection hidden="1"/>
    </xf>
    <xf numFmtId="0" fontId="1" fillId="0" borderId="0" xfId="1" applyAlignment="1">
      <alignment vertical="top"/>
    </xf>
    <xf numFmtId="0" fontId="1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5" xfId="0" applyFont="1" applyBorder="1"/>
    <xf numFmtId="164" fontId="6" fillId="6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164" fontId="6" fillId="6" borderId="14" xfId="0" applyNumberFormat="1" applyFont="1" applyFill="1" applyBorder="1" applyAlignment="1">
      <alignment horizontal="center"/>
    </xf>
    <xf numFmtId="164" fontId="6" fillId="6" borderId="8" xfId="0" applyNumberFormat="1" applyFont="1" applyFill="1" applyBorder="1" applyAlignment="1">
      <alignment horizontal="center"/>
    </xf>
    <xf numFmtId="164" fontId="6" fillId="6" borderId="16" xfId="0" applyNumberFormat="1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0" fontId="6" fillId="0" borderId="5" xfId="0" applyFont="1" applyBorder="1"/>
    <xf numFmtId="0" fontId="2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3" fillId="2" borderId="22" xfId="1" applyFont="1" applyFill="1" applyBorder="1" applyAlignment="1" applyProtection="1">
      <alignment horizontal="centerContinuous" vertical="center"/>
      <protection hidden="1"/>
    </xf>
    <xf numFmtId="0" fontId="4" fillId="3" borderId="23" xfId="0" applyFont="1" applyFill="1" applyBorder="1" applyAlignment="1">
      <alignment horizontal="centerContinuous" vertical="center"/>
    </xf>
    <xf numFmtId="0" fontId="1" fillId="0" borderId="4" xfId="1" applyBorder="1" applyAlignment="1" applyProtection="1">
      <alignment horizontal="centerContinuous" vertical="center"/>
      <protection hidden="1"/>
    </xf>
    <xf numFmtId="0" fontId="1" fillId="0" borderId="24" xfId="1" applyBorder="1" applyAlignment="1" applyProtection="1">
      <alignment horizontal="centerContinuous" vertical="center"/>
      <protection hidden="1"/>
    </xf>
    <xf numFmtId="0" fontId="5" fillId="3" borderId="19" xfId="1" applyFont="1" applyFill="1" applyBorder="1" applyAlignment="1" applyProtection="1">
      <alignment horizontal="centerContinuous" vertical="center"/>
      <protection hidden="1"/>
    </xf>
    <xf numFmtId="0" fontId="6" fillId="6" borderId="6" xfId="0" applyFont="1" applyFill="1" applyBorder="1" applyAlignment="1">
      <alignment horizontal="centerContinuous" vertical="center"/>
    </xf>
    <xf numFmtId="0" fontId="6" fillId="4" borderId="7" xfId="0" applyFont="1" applyFill="1" applyBorder="1" applyAlignment="1">
      <alignment horizontal="centerContinuous" vertical="center"/>
    </xf>
    <xf numFmtId="0" fontId="2" fillId="0" borderId="3" xfId="1" applyFont="1" applyBorder="1" applyAlignment="1" applyProtection="1">
      <alignment horizontal="centerContinuous" vertical="center"/>
      <protection hidden="1"/>
    </xf>
    <xf numFmtId="0" fontId="2" fillId="0" borderId="4" xfId="1" applyFont="1" applyBorder="1" applyAlignment="1" applyProtection="1">
      <alignment horizontal="centerContinuous" vertical="center"/>
      <protection hidden="1"/>
    </xf>
    <xf numFmtId="0" fontId="2" fillId="0" borderId="20" xfId="1" applyFont="1" applyBorder="1" applyAlignment="1" applyProtection="1">
      <alignment horizontal="centerContinuous" vertical="center"/>
      <protection hidden="1"/>
    </xf>
    <xf numFmtId="0" fontId="1" fillId="0" borderId="5" xfId="1" applyBorder="1" applyAlignment="1" applyProtection="1">
      <alignment horizontal="centerContinuous" vertical="center"/>
      <protection hidden="1"/>
    </xf>
    <xf numFmtId="0" fontId="1" fillId="0" borderId="18" xfId="1" applyBorder="1" applyAlignment="1" applyProtection="1">
      <alignment horizontal="centerContinuous" vertical="center"/>
      <protection hidden="1"/>
    </xf>
    <xf numFmtId="0" fontId="2" fillId="5" borderId="5" xfId="1" applyFont="1" applyFill="1" applyBorder="1" applyAlignment="1" applyProtection="1">
      <alignment horizontal="centerContinuous" vertical="center"/>
      <protection locked="0"/>
    </xf>
    <xf numFmtId="0" fontId="1" fillId="5" borderId="5" xfId="1" applyFill="1" applyBorder="1" applyAlignment="1" applyProtection="1">
      <alignment horizontal="centerContinuous" vertical="center"/>
      <protection locked="0"/>
    </xf>
    <xf numFmtId="0" fontId="1" fillId="0" borderId="20" xfId="1" applyBorder="1" applyAlignment="1" applyProtection="1">
      <alignment horizontal="centerContinuous" vertical="center"/>
      <protection hidden="1"/>
    </xf>
    <xf numFmtId="0" fontId="1" fillId="0" borderId="21" xfId="1" applyBorder="1" applyAlignment="1" applyProtection="1">
      <alignment horizontal="centerContinuous" vertical="center"/>
      <protection hidden="1"/>
    </xf>
    <xf numFmtId="0" fontId="1" fillId="0" borderId="6" xfId="1" applyBorder="1" applyAlignment="1" applyProtection="1">
      <alignment horizontal="centerContinuous" vertical="center"/>
      <protection hidden="1"/>
    </xf>
    <xf numFmtId="0" fontId="1" fillId="0" borderId="17" xfId="1" applyBorder="1" applyAlignment="1" applyProtection="1">
      <alignment horizontal="centerContinuous" vertical="center"/>
      <protection hidden="1"/>
    </xf>
    <xf numFmtId="0" fontId="3" fillId="2" borderId="25" xfId="1" applyFont="1" applyFill="1" applyBorder="1" applyAlignment="1" applyProtection="1">
      <alignment horizontal="centerContinuous" vertical="center"/>
      <protection hidden="1"/>
    </xf>
    <xf numFmtId="0" fontId="4" fillId="3" borderId="1" xfId="3" applyFont="1" applyFill="1" applyBorder="1" applyAlignment="1">
      <alignment horizontal="centerContinuous" vertical="center"/>
    </xf>
    <xf numFmtId="0" fontId="6" fillId="4" borderId="6" xfId="0" applyFont="1" applyFill="1" applyBorder="1" applyAlignment="1">
      <alignment horizontal="centerContinuous" vertical="center"/>
    </xf>
    <xf numFmtId="0" fontId="2" fillId="0" borderId="5" xfId="1" applyFont="1" applyBorder="1" applyAlignment="1" applyProtection="1">
      <alignment horizontal="centerContinuous" vertical="center"/>
      <protection hidden="1"/>
    </xf>
    <xf numFmtId="0" fontId="2" fillId="0" borderId="6" xfId="1" applyFont="1" applyBorder="1" applyAlignment="1" applyProtection="1">
      <alignment horizontal="centerContinuous" vertical="center"/>
      <protection hidden="1"/>
    </xf>
    <xf numFmtId="0" fontId="6" fillId="0" borderId="5" xfId="0" applyFont="1" applyBorder="1" applyAlignment="1">
      <alignment horizontal="centerContinuous" vertical="center"/>
    </xf>
    <xf numFmtId="0" fontId="4" fillId="3" borderId="26" xfId="1" applyFont="1" applyFill="1" applyBorder="1" applyAlignment="1">
      <alignment horizontal="centerContinuous" vertical="center"/>
    </xf>
    <xf numFmtId="0" fontId="4" fillId="3" borderId="1" xfId="1" applyFont="1" applyFill="1" applyBorder="1" applyAlignment="1">
      <alignment horizontal="centerContinuous" vertical="center"/>
    </xf>
    <xf numFmtId="0" fontId="6" fillId="4" borderId="6" xfId="3" applyFont="1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2" borderId="22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5" fillId="3" borderId="19" xfId="0" applyFont="1" applyFill="1" applyBorder="1" applyAlignment="1">
      <alignment horizontal="centerContinuous" vertical="center"/>
    </xf>
    <xf numFmtId="0" fontId="1" fillId="6" borderId="6" xfId="0" applyFont="1" applyFill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2" fillId="5" borderId="5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horizontal="centerContinuous" vertical="center"/>
    </xf>
    <xf numFmtId="0" fontId="1" fillId="0" borderId="20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3" fillId="2" borderId="25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4" fillId="3" borderId="26" xfId="0" applyFont="1" applyFill="1" applyBorder="1" applyAlignment="1">
      <alignment horizontal="centerContinuous" vertical="center"/>
    </xf>
    <xf numFmtId="0" fontId="1" fillId="6" borderId="6" xfId="0" applyFont="1" applyFill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0" xfId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5" xfId="1" applyBorder="1" applyAlignment="1" applyProtection="1">
      <alignment horizontal="centerContinuous" vertical="center" wrapText="1"/>
      <protection hidden="1"/>
    </xf>
    <xf numFmtId="0" fontId="1" fillId="0" borderId="6" xfId="0" applyFont="1" applyBorder="1" applyAlignment="1">
      <alignment horizontal="centerContinuous" vertical="center" wrapText="1"/>
    </xf>
    <xf numFmtId="0" fontId="6" fillId="6" borderId="6" xfId="0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</cellXfs>
  <cellStyles count="4">
    <cellStyle name="Currency 2" xfId="2" xr:uid="{00000000-0005-0000-0000-000002000000}"/>
    <cellStyle name="Normal" xfId="0" builtinId="0"/>
    <cellStyle name="Normal 2" xfId="3" xr:uid="{00000000-0005-0000-0000-000003000000}"/>
    <cellStyle name="Normal 3" xfId="1" xr:uid="{00000000-0005-0000-0000-000001000000}"/>
  </cellStyles>
  <dxfs count="15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view="pageLayout" zoomScaleNormal="100" workbookViewId="0">
      <selection activeCell="B13" sqref="B13"/>
    </sheetView>
  </sheetViews>
  <sheetFormatPr defaultColWidth="8.5703125" defaultRowHeight="15" x14ac:dyDescent="0.25"/>
  <cols>
    <col min="1" max="1" width="6.42578125" customWidth="1"/>
  </cols>
  <sheetData>
    <row r="1" spans="1:21" x14ac:dyDescent="0.25">
      <c r="A1" s="47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1" x14ac:dyDescent="0.25">
      <c r="A2" s="34" t="s">
        <v>1</v>
      </c>
      <c r="B2" s="48" t="s">
        <v>2</v>
      </c>
      <c r="C2" s="77"/>
      <c r="D2" s="77"/>
      <c r="E2" s="77"/>
      <c r="F2" s="77"/>
      <c r="G2" s="77"/>
      <c r="H2" s="77"/>
      <c r="I2" s="77"/>
      <c r="J2" s="77"/>
      <c r="K2" s="77"/>
    </row>
    <row r="3" spans="1:21" x14ac:dyDescent="0.25">
      <c r="A3" s="34" t="s">
        <v>3</v>
      </c>
      <c r="B3" s="48" t="s">
        <v>4</v>
      </c>
      <c r="C3" s="77"/>
      <c r="D3" s="77"/>
      <c r="E3" s="77"/>
      <c r="F3" s="77"/>
      <c r="G3" s="77"/>
      <c r="H3" s="77"/>
      <c r="I3" s="77"/>
      <c r="J3" s="77"/>
      <c r="K3" s="77"/>
    </row>
    <row r="4" spans="1:21" x14ac:dyDescent="0.25">
      <c r="A4" s="34"/>
      <c r="B4" s="48"/>
      <c r="C4" s="77"/>
      <c r="D4" s="77"/>
      <c r="E4" s="77"/>
      <c r="F4" s="77"/>
      <c r="G4" s="77"/>
      <c r="H4" s="77"/>
      <c r="I4" s="77"/>
      <c r="J4" s="77"/>
      <c r="K4" s="77"/>
    </row>
    <row r="5" spans="1:21" x14ac:dyDescent="0.25">
      <c r="A5" s="34"/>
      <c r="B5" s="48"/>
      <c r="C5" s="77"/>
      <c r="D5" s="77"/>
      <c r="E5" s="77"/>
      <c r="F5" s="77"/>
      <c r="G5" s="77"/>
      <c r="H5" s="77"/>
      <c r="I5" s="77"/>
      <c r="J5" s="77"/>
      <c r="K5" s="77"/>
    </row>
    <row r="6" spans="1:21" x14ac:dyDescent="0.25">
      <c r="A6" s="47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21" ht="21.75" customHeight="1" x14ac:dyDescent="0.25">
      <c r="A7" s="34" t="s">
        <v>1</v>
      </c>
      <c r="B7" s="48" t="s">
        <v>6</v>
      </c>
      <c r="C7" s="77"/>
      <c r="D7" s="77"/>
      <c r="E7" s="77"/>
      <c r="F7" s="77"/>
      <c r="G7" s="77"/>
      <c r="H7" s="77"/>
      <c r="I7" s="77"/>
      <c r="J7" s="77"/>
      <c r="K7" s="77"/>
    </row>
    <row r="8" spans="1:21" s="36" customFormat="1" ht="45" customHeight="1" x14ac:dyDescent="0.25">
      <c r="A8" s="35" t="s">
        <v>3</v>
      </c>
      <c r="B8" s="103" t="s">
        <v>7</v>
      </c>
      <c r="C8" s="104"/>
      <c r="D8" s="104"/>
      <c r="E8" s="104"/>
      <c r="F8" s="104"/>
      <c r="G8" s="104"/>
      <c r="H8" s="104"/>
      <c r="I8" s="104"/>
      <c r="J8" s="104"/>
      <c r="K8" s="104"/>
      <c r="L8" s="105"/>
    </row>
    <row r="9" spans="1:21" ht="74.25" customHeight="1" x14ac:dyDescent="0.25">
      <c r="A9" s="34" t="s">
        <v>8</v>
      </c>
      <c r="B9" s="103" t="s">
        <v>9</v>
      </c>
      <c r="C9" s="104"/>
      <c r="D9" s="104"/>
      <c r="E9" s="104"/>
      <c r="F9" s="104"/>
      <c r="G9" s="104"/>
      <c r="H9" s="104"/>
      <c r="I9" s="104"/>
      <c r="J9" s="104"/>
      <c r="K9" s="104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1:21" s="37" customFormat="1" ht="36" customHeight="1" x14ac:dyDescent="0.25">
      <c r="A10" s="34" t="s">
        <v>10</v>
      </c>
      <c r="B10" s="103" t="s">
        <v>11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7"/>
      <c r="M10" s="107"/>
      <c r="N10" s="107"/>
    </row>
    <row r="11" spans="1:21" x14ac:dyDescent="0.25">
      <c r="A11" s="34" t="s">
        <v>12</v>
      </c>
      <c r="B11" s="48" t="s">
        <v>13</v>
      </c>
      <c r="C11" s="77"/>
      <c r="D11" s="77"/>
      <c r="E11" s="77"/>
      <c r="F11" s="77"/>
      <c r="G11" s="77"/>
      <c r="H11" s="77"/>
      <c r="I11" s="77"/>
      <c r="J11" s="77"/>
      <c r="K11" s="77"/>
    </row>
  </sheetData>
  <pageMargins left="0.5" right="0.5" top="1" bottom="0.75" header="0.3" footer="0.3"/>
  <pageSetup orientation="portrait" verticalDpi="599" r:id="rId1"/>
  <headerFooter>
    <oddHeader>&amp;CContract 4400028976
Twin State / Pliler International
IC Bus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5"/>
  <sheetViews>
    <sheetView view="pageLayout" topLeftCell="A36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145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46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46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46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46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369000</v>
      </c>
      <c r="C11" s="20" t="s">
        <v>38</v>
      </c>
      <c r="D11" s="39">
        <v>365000</v>
      </c>
      <c r="E11" s="29" t="s">
        <v>39</v>
      </c>
      <c r="F11" s="39">
        <v>365000</v>
      </c>
    </row>
    <row r="12" spans="1:6" x14ac:dyDescent="0.25">
      <c r="A12" s="7" t="s">
        <v>40</v>
      </c>
      <c r="B12" s="39">
        <v>369000</v>
      </c>
      <c r="C12" s="20" t="s">
        <v>41</v>
      </c>
      <c r="D12" s="39">
        <v>365000</v>
      </c>
      <c r="E12" s="30"/>
      <c r="F12" s="31"/>
    </row>
    <row r="13" spans="1:6" ht="15" customHeight="1" thickBot="1" x14ac:dyDescent="0.3">
      <c r="A13" s="12" t="s">
        <v>42</v>
      </c>
      <c r="B13" s="39">
        <v>367000</v>
      </c>
      <c r="C13" s="20" t="s">
        <v>43</v>
      </c>
      <c r="D13" s="39">
        <v>365000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11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ht="38.450000000000003" customHeight="1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29.1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ht="14.45" customHeight="1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ht="14.45" customHeight="1" x14ac:dyDescent="0.25">
      <c r="A31" s="86" t="s">
        <v>129</v>
      </c>
      <c r="B31" s="86"/>
      <c r="C31" s="40" t="s">
        <v>68</v>
      </c>
      <c r="D31" s="39">
        <v>5291.7</v>
      </c>
      <c r="E31" s="19"/>
      <c r="F31" s="16">
        <f t="shared" si="0"/>
        <v>0</v>
      </c>
    </row>
    <row r="32" spans="1:6" ht="14.45" customHeight="1" x14ac:dyDescent="0.25">
      <c r="A32" s="86" t="s">
        <v>130</v>
      </c>
      <c r="B32" s="86"/>
      <c r="C32" s="40" t="s">
        <v>68</v>
      </c>
      <c r="D32" s="39">
        <v>11282.14</v>
      </c>
      <c r="E32" s="19"/>
      <c r="F32" s="16">
        <f t="shared" si="0"/>
        <v>0</v>
      </c>
    </row>
    <row r="33" spans="1:6" ht="14.45" customHeight="1" thickBot="1" x14ac:dyDescent="0.3">
      <c r="A33" s="59" t="s">
        <v>131</v>
      </c>
      <c r="B33" s="86"/>
      <c r="C33" s="41" t="s">
        <v>68</v>
      </c>
      <c r="D33" s="42">
        <v>2670.96</v>
      </c>
      <c r="E33" s="19"/>
      <c r="F33" s="16">
        <f t="shared" si="0"/>
        <v>0</v>
      </c>
    </row>
    <row r="34" spans="1:6" ht="51" customHeight="1" thickTop="1" x14ac:dyDescent="0.25">
      <c r="A34" s="89" t="s">
        <v>84</v>
      </c>
      <c r="B34" s="89"/>
      <c r="C34" s="40" t="s">
        <v>54</v>
      </c>
      <c r="D34" s="43">
        <v>0</v>
      </c>
      <c r="E34" s="19"/>
      <c r="F34" s="16">
        <f t="shared" si="0"/>
        <v>0</v>
      </c>
    </row>
    <row r="35" spans="1:6" ht="14.45" customHeight="1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26.4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45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21">
        <f t="shared" si="0"/>
        <v>0</v>
      </c>
    </row>
    <row r="39" spans="1:6" ht="29.45" customHeight="1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43.5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ht="43.5" customHeight="1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29.1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29.1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14.4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32">
    <cfRule type="containsText" dxfId="72" priority="5" operator="containsText" text="&quot;">
      <formula>NOT(ISERROR(SEARCH("""",A18)))</formula>
    </cfRule>
  </conditionalFormatting>
  <conditionalFormatting sqref="A34:A47">
    <cfRule type="containsText" dxfId="71" priority="2" operator="containsText" text="&quot;">
      <formula>NOT(ISERROR(SEARCH("""",A34)))</formula>
    </cfRule>
  </conditionalFormatting>
  <conditionalFormatting sqref="A5:C8">
    <cfRule type="containsText" dxfId="70" priority="11" operator="containsText" text="&quot;">
      <formula>NOT(ISERROR(SEARCH("""",A5)))</formula>
    </cfRule>
  </conditionalFormatting>
  <conditionalFormatting sqref="A2:F2">
    <cfRule type="containsText" dxfId="69" priority="22" operator="containsText" text="&quot;">
      <formula>NOT(ISERROR(SEARCH("""",A2)))</formula>
    </cfRule>
  </conditionalFormatting>
  <conditionalFormatting sqref="B11:B13">
    <cfRule type="containsText" dxfId="68" priority="9" operator="containsText" text="&quot;">
      <formula>NOT(ISERROR(SEARCH("""",B11)))</formula>
    </cfRule>
  </conditionalFormatting>
  <conditionalFormatting sqref="C18:D47">
    <cfRule type="containsText" dxfId="67" priority="1" operator="containsText" text="&quot;">
      <formula>NOT(ISERROR(SEARCH("""",C18)))</formula>
    </cfRule>
  </conditionalFormatting>
  <conditionalFormatting sqref="D11:D13">
    <cfRule type="containsText" dxfId="66" priority="8" operator="containsText" text="&quot;">
      <formula>NOT(ISERROR(SEARCH("""",D11)))</formula>
    </cfRule>
  </conditionalFormatting>
  <conditionalFormatting sqref="D5:F7">
    <cfRule type="containsText" dxfId="65" priority="10" operator="containsText" text="&quot;">
      <formula>NOT(ISERROR(SEARCH("""",D5)))</formula>
    </cfRule>
  </conditionalFormatting>
  <conditionalFormatting sqref="E8:F8">
    <cfRule type="containsText" dxfId="64" priority="23" operator="containsText" text="&quot;">
      <formula>NOT(ISERROR(SEARCH("""",E8)))</formula>
    </cfRule>
  </conditionalFormatting>
  <conditionalFormatting sqref="F11">
    <cfRule type="containsText" dxfId="63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900-000000000000}">
      <formula1>"Yes, No"</formula1>
    </dataValidation>
    <dataValidation allowBlank="1" showInputMessage="1" showErrorMessage="1" error="Only one vehicle configuration may be used on each spreadsheet." sqref="E6:E8 E13" xr:uid="{00000000-0002-0000-0900-000001000000}"/>
    <dataValidation allowBlank="1" showInputMessage="1" showErrorMessage="1" error="Only Yes or No may be entered." sqref="E55" xr:uid="{00000000-0002-0000-09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72"/>
  <sheetViews>
    <sheetView view="pageLayout" topLeftCell="A37" zoomScaleNormal="100" workbookViewId="0">
      <selection activeCell="A44" sqref="A44:B44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146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5">
        <v>106930</v>
      </c>
      <c r="C11" s="20" t="s">
        <v>38</v>
      </c>
      <c r="D11" s="45">
        <v>105055</v>
      </c>
      <c r="E11" s="29" t="s">
        <v>39</v>
      </c>
      <c r="F11" s="45">
        <v>104055</v>
      </c>
    </row>
    <row r="12" spans="1:6" x14ac:dyDescent="0.25">
      <c r="A12" s="7" t="s">
        <v>40</v>
      </c>
      <c r="B12" s="45">
        <v>106630</v>
      </c>
      <c r="C12" s="20" t="s">
        <v>41</v>
      </c>
      <c r="D12" s="45">
        <v>104755</v>
      </c>
      <c r="E12" s="30"/>
      <c r="F12" s="31"/>
    </row>
    <row r="13" spans="1:6" ht="15" customHeight="1" thickBot="1" x14ac:dyDescent="0.3">
      <c r="A13" s="12" t="s">
        <v>42</v>
      </c>
      <c r="B13" s="45">
        <v>105780</v>
      </c>
      <c r="C13" s="20" t="s">
        <v>43</v>
      </c>
      <c r="D13" s="45">
        <v>104455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6386.62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12384.5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27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62" priority="8" operator="containsText" text="&quot;">
      <formula>NOT(ISERROR(SEARCH("""",A18)))</formula>
    </cfRule>
  </conditionalFormatting>
  <conditionalFormatting sqref="A36:A54">
    <cfRule type="containsText" dxfId="61" priority="2" operator="containsText" text="&quot;">
      <formula>NOT(ISERROR(SEARCH("""",A36)))</formula>
    </cfRule>
  </conditionalFormatting>
  <conditionalFormatting sqref="A5:C8">
    <cfRule type="containsText" dxfId="60" priority="13" operator="containsText" text="&quot;">
      <formula>NOT(ISERROR(SEARCH("""",A5)))</formula>
    </cfRule>
  </conditionalFormatting>
  <conditionalFormatting sqref="A2:F2">
    <cfRule type="containsText" dxfId="59" priority="41" operator="containsText" text="&quot;">
      <formula>NOT(ISERROR(SEARCH("""",A2)))</formula>
    </cfRule>
  </conditionalFormatting>
  <conditionalFormatting sqref="B11:B13">
    <cfRule type="containsText" dxfId="58" priority="11" operator="containsText" text="&quot;">
      <formula>NOT(ISERROR(SEARCH("""",B11)))</formula>
    </cfRule>
  </conditionalFormatting>
  <conditionalFormatting sqref="C18:D30">
    <cfRule type="containsText" dxfId="57" priority="7" operator="containsText" text="&quot;">
      <formula>NOT(ISERROR(SEARCH("""",C18)))</formula>
    </cfRule>
  </conditionalFormatting>
  <conditionalFormatting sqref="C36:D54">
    <cfRule type="containsText" dxfId="56" priority="1" operator="containsText" text="&quot;">
      <formula>NOT(ISERROR(SEARCH("""",C36)))</formula>
    </cfRule>
  </conditionalFormatting>
  <conditionalFormatting sqref="D11:D13">
    <cfRule type="containsText" dxfId="55" priority="10" operator="containsText" text="&quot;">
      <formula>NOT(ISERROR(SEARCH("""",D11)))</formula>
    </cfRule>
  </conditionalFormatting>
  <conditionalFormatting sqref="D5:F7">
    <cfRule type="containsText" dxfId="54" priority="12" operator="containsText" text="&quot;">
      <formula>NOT(ISERROR(SEARCH("""",D5)))</formula>
    </cfRule>
  </conditionalFormatting>
  <conditionalFormatting sqref="E8:F8">
    <cfRule type="containsText" dxfId="53" priority="71" operator="containsText" text="&quot;">
      <formula>NOT(ISERROR(SEARCH("""",E8)))</formula>
    </cfRule>
  </conditionalFormatting>
  <conditionalFormatting sqref="F11">
    <cfRule type="containsText" dxfId="52" priority="9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A00-000000000000}"/>
    <dataValidation allowBlank="1" showInputMessage="1" showErrorMessage="1" error="Only one vehicle configuration may be used on each spreadsheet." sqref="E6:E8 E13" xr:uid="{00000000-0002-0000-0A00-000001000000}"/>
    <dataValidation type="list" allowBlank="1" showInputMessage="1" showErrorMessage="1" error="Only Yes or No may be entered." sqref="E18:E54" xr:uid="{00000000-0002-0000-0A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65"/>
  <sheetViews>
    <sheetView view="pageLayout" topLeftCell="A41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147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75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370000</v>
      </c>
      <c r="C11" s="20" t="s">
        <v>38</v>
      </c>
      <c r="D11" s="39">
        <v>366000</v>
      </c>
      <c r="E11" s="29" t="s">
        <v>39</v>
      </c>
      <c r="F11" s="39">
        <v>366000</v>
      </c>
    </row>
    <row r="12" spans="1:6" x14ac:dyDescent="0.25">
      <c r="A12" s="7" t="s">
        <v>40</v>
      </c>
      <c r="B12" s="39">
        <v>370000</v>
      </c>
      <c r="C12" s="20" t="s">
        <v>41</v>
      </c>
      <c r="D12" s="39">
        <v>366000</v>
      </c>
      <c r="E12" s="30"/>
      <c r="F12" s="31"/>
    </row>
    <row r="13" spans="1:6" ht="15" customHeight="1" thickBot="1" x14ac:dyDescent="0.3">
      <c r="A13" s="12" t="s">
        <v>42</v>
      </c>
      <c r="B13" s="39">
        <v>368000</v>
      </c>
      <c r="C13" s="20" t="s">
        <v>43</v>
      </c>
      <c r="D13" s="39">
        <v>366000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14.45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ht="14.45" customHeight="1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ht="14.45" customHeight="1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ht="14.45" customHeight="1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x14ac:dyDescent="0.25">
      <c r="A31" s="86" t="s">
        <v>129</v>
      </c>
      <c r="B31" s="86"/>
      <c r="C31" s="40" t="s">
        <v>68</v>
      </c>
      <c r="D31" s="39">
        <v>6386.62</v>
      </c>
      <c r="E31" s="19"/>
      <c r="F31" s="16">
        <f t="shared" si="0"/>
        <v>0</v>
      </c>
    </row>
    <row r="32" spans="1:6" x14ac:dyDescent="0.25">
      <c r="A32" s="86" t="s">
        <v>130</v>
      </c>
      <c r="B32" s="86"/>
      <c r="C32" s="40" t="s">
        <v>68</v>
      </c>
      <c r="D32" s="39">
        <v>12384.5</v>
      </c>
      <c r="E32" s="19"/>
      <c r="F32" s="16">
        <f t="shared" si="0"/>
        <v>0</v>
      </c>
    </row>
    <row r="33" spans="1:6" ht="14.45" customHeight="1" thickBot="1" x14ac:dyDescent="0.3">
      <c r="A33" s="59" t="s">
        <v>131</v>
      </c>
      <c r="B33" s="86"/>
      <c r="C33" s="41" t="s">
        <v>68</v>
      </c>
      <c r="D33" s="42">
        <v>2670.96</v>
      </c>
      <c r="E33" s="19"/>
      <c r="F33" s="16">
        <f t="shared" si="0"/>
        <v>0</v>
      </c>
    </row>
    <row r="34" spans="1:6" ht="15" customHeight="1" thickTop="1" x14ac:dyDescent="0.25">
      <c r="A34" s="89" t="s">
        <v>84</v>
      </c>
      <c r="B34" s="89"/>
      <c r="C34" s="40" t="s">
        <v>54</v>
      </c>
      <c r="D34" s="43">
        <v>0</v>
      </c>
      <c r="E34" s="19"/>
      <c r="F34" s="16">
        <f t="shared" si="0"/>
        <v>0</v>
      </c>
    </row>
    <row r="35" spans="1:6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43.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1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43.5" customHeight="1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16">
        <f t="shared" si="0"/>
        <v>0</v>
      </c>
    </row>
    <row r="39" spans="1:6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29.1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14.45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29.1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43.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32">
    <cfRule type="containsText" dxfId="51" priority="10" operator="containsText" text="&quot;">
      <formula>NOT(ISERROR(SEARCH("""",A18)))</formula>
    </cfRule>
  </conditionalFormatting>
  <conditionalFormatting sqref="A34:A47">
    <cfRule type="containsText" dxfId="50" priority="2" operator="containsText" text="&quot;">
      <formula>NOT(ISERROR(SEARCH("""",A34)))</formula>
    </cfRule>
  </conditionalFormatting>
  <conditionalFormatting sqref="A5:C8">
    <cfRule type="containsText" dxfId="49" priority="16" operator="containsText" text="&quot;">
      <formula>NOT(ISERROR(SEARCH("""",A5)))</formula>
    </cfRule>
  </conditionalFormatting>
  <conditionalFormatting sqref="A2:F2">
    <cfRule type="containsText" dxfId="48" priority="35" operator="containsText" text="&quot;">
      <formula>NOT(ISERROR(SEARCH("""",A2)))</formula>
    </cfRule>
  </conditionalFormatting>
  <conditionalFormatting sqref="B11:B13">
    <cfRule type="containsText" dxfId="47" priority="14" operator="containsText" text="&quot;">
      <formula>NOT(ISERROR(SEARCH("""",B11)))</formula>
    </cfRule>
  </conditionalFormatting>
  <conditionalFormatting sqref="C18:D47">
    <cfRule type="containsText" dxfId="46" priority="1" operator="containsText" text="&quot;">
      <formula>NOT(ISERROR(SEARCH("""",C18)))</formula>
    </cfRule>
  </conditionalFormatting>
  <conditionalFormatting sqref="D11:D13">
    <cfRule type="containsText" dxfId="45" priority="13" operator="containsText" text="&quot;">
      <formula>NOT(ISERROR(SEARCH("""",D11)))</formula>
    </cfRule>
  </conditionalFormatting>
  <conditionalFormatting sqref="D5:F7">
    <cfRule type="containsText" dxfId="44" priority="15" operator="containsText" text="&quot;">
      <formula>NOT(ISERROR(SEARCH("""",D5)))</formula>
    </cfRule>
  </conditionalFormatting>
  <conditionalFormatting sqref="E8">
    <cfRule type="containsText" dxfId="43" priority="40" operator="containsText" text="&quot;">
      <formula>NOT(ISERROR(SEARCH("""",E8)))</formula>
    </cfRule>
  </conditionalFormatting>
  <conditionalFormatting sqref="F11">
    <cfRule type="containsText" dxfId="42" priority="12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B00-000000000000}">
      <formula1>"Yes, No"</formula1>
    </dataValidation>
    <dataValidation allowBlank="1" showInputMessage="1" showErrorMessage="1" error="Only Yes or No may be entered." sqref="E55" xr:uid="{00000000-0002-0000-0B00-000001000000}"/>
    <dataValidation allowBlank="1" showInputMessage="1" showErrorMessage="1" error="Only one vehicle configuration may be used on each spreadsheet." sqref="E5:E8 E13" xr:uid="{00000000-0002-0000-0B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72"/>
  <sheetViews>
    <sheetView view="pageLayout" topLeftCell="B44" zoomScaleNormal="100" workbookViewId="0">
      <selection activeCell="A44" sqref="A44:B44"/>
    </sheetView>
  </sheetViews>
  <sheetFormatPr defaultRowHeight="15" x14ac:dyDescent="0.25"/>
  <cols>
    <col min="1" max="2" width="16.5703125" customWidth="1"/>
    <col min="3" max="3" width="16.140625" customWidth="1"/>
    <col min="4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148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5">
        <v>107875</v>
      </c>
      <c r="C11" s="20" t="s">
        <v>38</v>
      </c>
      <c r="D11" s="45">
        <v>106000</v>
      </c>
      <c r="E11" s="29" t="s">
        <v>39</v>
      </c>
      <c r="F11" s="45">
        <v>105000</v>
      </c>
    </row>
    <row r="12" spans="1:6" x14ac:dyDescent="0.25">
      <c r="A12" s="7" t="s">
        <v>40</v>
      </c>
      <c r="B12" s="45">
        <v>107575</v>
      </c>
      <c r="C12" s="20" t="s">
        <v>41</v>
      </c>
      <c r="D12" s="45">
        <v>105700</v>
      </c>
      <c r="E12" s="30"/>
      <c r="F12" s="31"/>
    </row>
    <row r="13" spans="1:6" ht="15" customHeight="1" thickBot="1" x14ac:dyDescent="0.3">
      <c r="A13" s="12" t="s">
        <v>42</v>
      </c>
      <c r="B13" s="45">
        <v>106725</v>
      </c>
      <c r="C13" s="20" t="s">
        <v>43</v>
      </c>
      <c r="D13" s="45">
        <v>105400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7489.6</v>
      </c>
      <c r="E33" s="19"/>
      <c r="F33" s="16">
        <f t="shared" si="0"/>
        <v>0</v>
      </c>
    </row>
    <row r="34" spans="1:6" x14ac:dyDescent="0.25">
      <c r="A34" s="59" t="s">
        <v>82</v>
      </c>
      <c r="B34" s="86"/>
      <c r="C34" s="40" t="s">
        <v>68</v>
      </c>
      <c r="D34" s="39">
        <v>13480.04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29.45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ht="14.45" customHeight="1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41" priority="7" operator="containsText" text="&quot;">
      <formula>NOT(ISERROR(SEARCH("""",A18)))</formula>
    </cfRule>
  </conditionalFormatting>
  <conditionalFormatting sqref="A36:A54">
    <cfRule type="containsText" dxfId="40" priority="2" operator="containsText" text="&quot;">
      <formula>NOT(ISERROR(SEARCH("""",A36)))</formula>
    </cfRule>
  </conditionalFormatting>
  <conditionalFormatting sqref="A5:C8">
    <cfRule type="containsText" dxfId="39" priority="12" operator="containsText" text="&quot;">
      <formula>NOT(ISERROR(SEARCH("""",A5)))</formula>
    </cfRule>
  </conditionalFormatting>
  <conditionalFormatting sqref="A2:F2">
    <cfRule type="containsText" dxfId="38" priority="17" operator="containsText" text="&quot;">
      <formula>NOT(ISERROR(SEARCH("""",A2)))</formula>
    </cfRule>
  </conditionalFormatting>
  <conditionalFormatting sqref="B11:B13">
    <cfRule type="containsText" dxfId="37" priority="10" operator="containsText" text="&quot;">
      <formula>NOT(ISERROR(SEARCH("""",B11)))</formula>
    </cfRule>
  </conditionalFormatting>
  <conditionalFormatting sqref="C18:D30">
    <cfRule type="containsText" dxfId="36" priority="6" operator="containsText" text="&quot;">
      <formula>NOT(ISERROR(SEARCH("""",C18)))</formula>
    </cfRule>
  </conditionalFormatting>
  <conditionalFormatting sqref="C36:D54">
    <cfRule type="containsText" dxfId="35" priority="1" operator="containsText" text="&quot;">
      <formula>NOT(ISERROR(SEARCH("""",C36)))</formula>
    </cfRule>
  </conditionalFormatting>
  <conditionalFormatting sqref="D11:D13">
    <cfRule type="containsText" dxfId="34" priority="9" operator="containsText" text="&quot;">
      <formula>NOT(ISERROR(SEARCH("""",D11)))</formula>
    </cfRule>
  </conditionalFormatting>
  <conditionalFormatting sqref="D5:F7">
    <cfRule type="containsText" dxfId="33" priority="11" operator="containsText" text="&quot;">
      <formula>NOT(ISERROR(SEARCH("""",D5)))</formula>
    </cfRule>
  </conditionalFormatting>
  <conditionalFormatting sqref="E8:F8">
    <cfRule type="containsText" dxfId="32" priority="47" operator="containsText" text="&quot;">
      <formula>NOT(ISERROR(SEARCH("""",E8)))</formula>
    </cfRule>
  </conditionalFormatting>
  <conditionalFormatting sqref="F11">
    <cfRule type="containsText" dxfId="31" priority="8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C00-000000000000}">
      <formula1>"Yes, No"</formula1>
    </dataValidation>
    <dataValidation allowBlank="1" showInputMessage="1" showErrorMessage="1" error="Only one vehicle configuration may be used on each spreadsheet." sqref="E6:E8 E13" xr:uid="{00000000-0002-0000-0C00-000001000000}"/>
    <dataValidation allowBlank="1" showInputMessage="1" showErrorMessage="1" error="Only Yes or No may be entered." sqref="E62" xr:uid="{00000000-0002-0000-0C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65"/>
  <sheetViews>
    <sheetView view="pageLayout" topLeftCell="A38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149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75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370500</v>
      </c>
      <c r="C11" s="20" t="s">
        <v>38</v>
      </c>
      <c r="D11" s="39">
        <v>366500</v>
      </c>
      <c r="E11" s="29" t="s">
        <v>39</v>
      </c>
      <c r="F11" s="39">
        <v>366500</v>
      </c>
    </row>
    <row r="12" spans="1:6" x14ac:dyDescent="0.25">
      <c r="A12" s="7" t="s">
        <v>40</v>
      </c>
      <c r="B12" s="39">
        <v>370500</v>
      </c>
      <c r="C12" s="20" t="s">
        <v>41</v>
      </c>
      <c r="D12" s="39">
        <v>366500</v>
      </c>
      <c r="E12" s="30"/>
      <c r="F12" s="31"/>
    </row>
    <row r="13" spans="1:6" ht="15" customHeight="1" thickBot="1" x14ac:dyDescent="0.3">
      <c r="A13" s="12" t="s">
        <v>42</v>
      </c>
      <c r="B13" s="39">
        <v>268500</v>
      </c>
      <c r="C13" s="20" t="s">
        <v>43</v>
      </c>
      <c r="D13" s="39">
        <v>366500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14.45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ht="14.45" customHeight="1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ht="14.45" customHeight="1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ht="14.45" customHeight="1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x14ac:dyDescent="0.25">
      <c r="A31" s="86" t="s">
        <v>129</v>
      </c>
      <c r="B31" s="86"/>
      <c r="C31" s="40" t="s">
        <v>68</v>
      </c>
      <c r="D31" s="39">
        <v>7489.6</v>
      </c>
      <c r="E31" s="19"/>
      <c r="F31" s="16">
        <f t="shared" si="0"/>
        <v>0</v>
      </c>
    </row>
    <row r="32" spans="1:6" x14ac:dyDescent="0.25">
      <c r="A32" s="86" t="s">
        <v>130</v>
      </c>
      <c r="B32" s="86"/>
      <c r="C32" s="40" t="s">
        <v>68</v>
      </c>
      <c r="D32" s="39">
        <v>13480.04</v>
      </c>
      <c r="E32" s="19"/>
      <c r="F32" s="16">
        <f t="shared" si="0"/>
        <v>0</v>
      </c>
    </row>
    <row r="33" spans="1:6" ht="14.45" customHeight="1" thickBot="1" x14ac:dyDescent="0.3">
      <c r="A33" s="59" t="s">
        <v>131</v>
      </c>
      <c r="B33" s="86"/>
      <c r="C33" s="41" t="s">
        <v>68</v>
      </c>
      <c r="D33" s="42">
        <v>2670.96</v>
      </c>
      <c r="E33" s="19"/>
      <c r="F33" s="16">
        <f t="shared" si="0"/>
        <v>0</v>
      </c>
    </row>
    <row r="34" spans="1:6" ht="15" customHeight="1" thickTop="1" x14ac:dyDescent="0.25">
      <c r="A34" s="89" t="s">
        <v>84</v>
      </c>
      <c r="B34" s="89"/>
      <c r="C34" s="40" t="s">
        <v>54</v>
      </c>
      <c r="D34" s="43">
        <v>0</v>
      </c>
      <c r="E34" s="19"/>
      <c r="F34" s="16">
        <f t="shared" si="0"/>
        <v>0</v>
      </c>
    </row>
    <row r="35" spans="1:6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43.5" customHeight="1" x14ac:dyDescent="0.25">
      <c r="A36" s="109" t="s">
        <v>89</v>
      </c>
      <c r="B36" s="109"/>
      <c r="C36" s="40" t="s">
        <v>133</v>
      </c>
      <c r="D36" s="43">
        <v>95.48</v>
      </c>
      <c r="E36" s="19"/>
      <c r="F36" s="16">
        <f t="shared" si="0"/>
        <v>0</v>
      </c>
    </row>
    <row r="37" spans="1:6" ht="29.1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16">
        <f t="shared" si="0"/>
        <v>0</v>
      </c>
    </row>
    <row r="39" spans="1:6" ht="14.45" customHeight="1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29.1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29.1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14.45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43.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32">
    <cfRule type="containsText" dxfId="30" priority="6" operator="containsText" text="&quot;">
      <formula>NOT(ISERROR(SEARCH("""",A18)))</formula>
    </cfRule>
  </conditionalFormatting>
  <conditionalFormatting sqref="A34:A47">
    <cfRule type="containsText" dxfId="29" priority="2" operator="containsText" text="&quot;">
      <formula>NOT(ISERROR(SEARCH("""",A34)))</formula>
    </cfRule>
  </conditionalFormatting>
  <conditionalFormatting sqref="A5:C8">
    <cfRule type="containsText" dxfId="28" priority="12" operator="containsText" text="&quot;">
      <formula>NOT(ISERROR(SEARCH("""",A5)))</formula>
    </cfRule>
  </conditionalFormatting>
  <conditionalFormatting sqref="A2:F2">
    <cfRule type="containsText" dxfId="27" priority="30" operator="containsText" text="&quot;">
      <formula>NOT(ISERROR(SEARCH("""",A2)))</formula>
    </cfRule>
  </conditionalFormatting>
  <conditionalFormatting sqref="B11:B13">
    <cfRule type="containsText" dxfId="26" priority="10" operator="containsText" text="&quot;">
      <formula>NOT(ISERROR(SEARCH("""",B11)))</formula>
    </cfRule>
  </conditionalFormatting>
  <conditionalFormatting sqref="C18:D47">
    <cfRule type="containsText" dxfId="25" priority="1" operator="containsText" text="&quot;">
      <formula>NOT(ISERROR(SEARCH("""",C18)))</formula>
    </cfRule>
  </conditionalFormatting>
  <conditionalFormatting sqref="D11:D13">
    <cfRule type="containsText" dxfId="24" priority="9" operator="containsText" text="&quot;">
      <formula>NOT(ISERROR(SEARCH("""",D11)))</formula>
    </cfRule>
  </conditionalFormatting>
  <conditionalFormatting sqref="D5:F7">
    <cfRule type="containsText" dxfId="23" priority="11" operator="containsText" text="&quot;">
      <formula>NOT(ISERROR(SEARCH("""",D5)))</formula>
    </cfRule>
  </conditionalFormatting>
  <conditionalFormatting sqref="E8">
    <cfRule type="containsText" dxfId="22" priority="35" operator="containsText" text="&quot;">
      <formula>NOT(ISERROR(SEARCH("""",E8)))</formula>
    </cfRule>
  </conditionalFormatting>
  <conditionalFormatting sqref="F11">
    <cfRule type="containsText" dxfId="21" priority="8" operator="containsText" text="&quot;">
      <formula>NOT(ISERROR(SEARCH("""",F11)))</formula>
    </cfRule>
  </conditionalFormatting>
  <dataValidations count="3">
    <dataValidation allowBlank="1" showInputMessage="1" showErrorMessage="1" error="Only one vehicle configuration may be used on each spreadsheet." sqref="E5:E8 E13" xr:uid="{00000000-0002-0000-0D00-000000000000}"/>
    <dataValidation allowBlank="1" showInputMessage="1" showErrorMessage="1" error="Only Yes or No may be entered." sqref="E55" xr:uid="{00000000-0002-0000-0D00-000001000000}"/>
    <dataValidation type="list" allowBlank="1" showInputMessage="1" showErrorMessage="1" error="Only Yes or No may be entered." sqref="E18:E47" xr:uid="{00000000-0002-0000-0D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72"/>
  <sheetViews>
    <sheetView view="pageLayout" topLeftCell="A40" zoomScaleNormal="100" workbookViewId="0">
      <selection activeCell="A44" sqref="A44:B44"/>
    </sheetView>
  </sheetViews>
  <sheetFormatPr defaultRowHeight="15" x14ac:dyDescent="0.25"/>
  <cols>
    <col min="1" max="2" width="16.5703125" customWidth="1"/>
    <col min="3" max="3" width="16.140625" customWidth="1"/>
    <col min="4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150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10" t="s">
        <v>29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5">
        <v>108590</v>
      </c>
      <c r="C11" s="20" t="s">
        <v>38</v>
      </c>
      <c r="D11" s="45">
        <v>106715</v>
      </c>
      <c r="E11" s="29" t="s">
        <v>39</v>
      </c>
      <c r="F11" s="45">
        <v>105715</v>
      </c>
    </row>
    <row r="12" spans="1:6" x14ac:dyDescent="0.25">
      <c r="A12" s="7" t="s">
        <v>40</v>
      </c>
      <c r="B12" s="45">
        <v>108290</v>
      </c>
      <c r="C12" s="20" t="s">
        <v>41</v>
      </c>
      <c r="D12" s="45">
        <v>106415</v>
      </c>
      <c r="E12" s="30"/>
      <c r="F12" s="31"/>
    </row>
    <row r="13" spans="1:6" ht="15" customHeight="1" thickBot="1" x14ac:dyDescent="0.3">
      <c r="A13" s="12" t="s">
        <v>42</v>
      </c>
      <c r="B13" s="45">
        <v>107440</v>
      </c>
      <c r="C13" s="20" t="s">
        <v>43</v>
      </c>
      <c r="D13" s="45">
        <v>106115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7990.56</v>
      </c>
      <c r="E33" s="19"/>
      <c r="F33" s="16">
        <f t="shared" si="0"/>
        <v>0</v>
      </c>
    </row>
    <row r="34" spans="1:6" ht="14.45" customHeight="1" x14ac:dyDescent="0.25">
      <c r="A34" s="59" t="s">
        <v>82</v>
      </c>
      <c r="B34" s="86"/>
      <c r="C34" s="40" t="s">
        <v>68</v>
      </c>
      <c r="D34" s="39">
        <v>14576.2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29.45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ht="14.45" customHeight="1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20" priority="5" operator="containsText" text="&quot;">
      <formula>NOT(ISERROR(SEARCH("""",A18)))</formula>
    </cfRule>
  </conditionalFormatting>
  <conditionalFormatting sqref="A36:A54">
    <cfRule type="containsText" dxfId="19" priority="2" operator="containsText" text="&quot;">
      <formula>NOT(ISERROR(SEARCH("""",A36)))</formula>
    </cfRule>
  </conditionalFormatting>
  <conditionalFormatting sqref="A5:C8">
    <cfRule type="containsText" dxfId="18" priority="10" operator="containsText" text="&quot;">
      <formula>NOT(ISERROR(SEARCH("""",A5)))</formula>
    </cfRule>
  </conditionalFormatting>
  <conditionalFormatting sqref="A2:F2">
    <cfRule type="containsText" dxfId="17" priority="21" operator="containsText" text="&quot;">
      <formula>NOT(ISERROR(SEARCH("""",A2)))</formula>
    </cfRule>
  </conditionalFormatting>
  <conditionalFormatting sqref="B11:B13">
    <cfRule type="containsText" dxfId="16" priority="8" operator="containsText" text="&quot;">
      <formula>NOT(ISERROR(SEARCH("""",B11)))</formula>
    </cfRule>
  </conditionalFormatting>
  <conditionalFormatting sqref="C18:D30">
    <cfRule type="containsText" dxfId="15" priority="4" operator="containsText" text="&quot;">
      <formula>NOT(ISERROR(SEARCH("""",C18)))</formula>
    </cfRule>
  </conditionalFormatting>
  <conditionalFormatting sqref="C36:D54">
    <cfRule type="containsText" dxfId="14" priority="1" operator="containsText" text="&quot;">
      <formula>NOT(ISERROR(SEARCH("""",C36)))</formula>
    </cfRule>
  </conditionalFormatting>
  <conditionalFormatting sqref="D11:D13">
    <cfRule type="containsText" dxfId="13" priority="7" operator="containsText" text="&quot;">
      <formula>NOT(ISERROR(SEARCH("""",D11)))</formula>
    </cfRule>
  </conditionalFormatting>
  <conditionalFormatting sqref="D5:F7">
    <cfRule type="containsText" dxfId="12" priority="9" operator="containsText" text="&quot;">
      <formula>NOT(ISERROR(SEARCH("""",D5)))</formula>
    </cfRule>
  </conditionalFormatting>
  <conditionalFormatting sqref="E8:F8">
    <cfRule type="containsText" dxfId="11" priority="22" operator="containsText" text="&quot;">
      <formula>NOT(ISERROR(SEARCH("""",E8)))</formula>
    </cfRule>
  </conditionalFormatting>
  <conditionalFormatting sqref="F11">
    <cfRule type="containsText" dxfId="10" priority="6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E00-000000000000}"/>
    <dataValidation allowBlank="1" showInputMessage="1" showErrorMessage="1" error="Only one vehicle configuration may be used on each spreadsheet." sqref="E6:E8 E13" xr:uid="{00000000-0002-0000-0E00-000001000000}"/>
    <dataValidation type="list" allowBlank="1" showInputMessage="1" showErrorMessage="1" error="Only Yes or No may be entered." sqref="E18:E54" xr:uid="{00000000-0002-0000-0E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65"/>
  <sheetViews>
    <sheetView tabSelected="1" view="pageLayout" zoomScaleNormal="100" workbookViewId="0">
      <selection activeCell="A38" sqref="A38:B38"/>
    </sheetView>
  </sheetViews>
  <sheetFormatPr defaultRowHeight="15" x14ac:dyDescent="0.25"/>
  <cols>
    <col min="1" max="2" width="16.5703125" customWidth="1"/>
    <col min="3" max="3" width="16.140625" customWidth="1"/>
    <col min="4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151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72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5">
        <v>371000</v>
      </c>
      <c r="C11" s="20" t="s">
        <v>38</v>
      </c>
      <c r="D11" s="45">
        <v>367000</v>
      </c>
      <c r="E11" s="29" t="s">
        <v>39</v>
      </c>
      <c r="F11" s="45">
        <v>367000</v>
      </c>
    </row>
    <row r="12" spans="1:6" x14ac:dyDescent="0.25">
      <c r="A12" s="7" t="s">
        <v>40</v>
      </c>
      <c r="B12" s="45">
        <v>371000</v>
      </c>
      <c r="C12" s="20" t="s">
        <v>41</v>
      </c>
      <c r="D12" s="45">
        <v>367000</v>
      </c>
      <c r="E12" s="30"/>
      <c r="F12" s="31"/>
    </row>
    <row r="13" spans="1:6" ht="15" customHeight="1" thickBot="1" x14ac:dyDescent="0.3">
      <c r="A13" s="12" t="s">
        <v>42</v>
      </c>
      <c r="B13" s="45">
        <v>369000</v>
      </c>
      <c r="C13" s="20" t="s">
        <v>43</v>
      </c>
      <c r="D13" s="45">
        <v>367000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ht="38.450000000000003" customHeight="1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29.1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ht="14.45" customHeight="1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ht="14.45" customHeight="1" x14ac:dyDescent="0.25">
      <c r="A31" s="86" t="s">
        <v>129</v>
      </c>
      <c r="B31" s="86"/>
      <c r="C31" s="40" t="s">
        <v>68</v>
      </c>
      <c r="D31" s="39">
        <v>7990.5599999999986</v>
      </c>
      <c r="E31" s="19"/>
      <c r="F31" s="16">
        <f t="shared" si="0"/>
        <v>0</v>
      </c>
    </row>
    <row r="32" spans="1:6" ht="14.45" customHeight="1" x14ac:dyDescent="0.25">
      <c r="A32" s="86" t="s">
        <v>130</v>
      </c>
      <c r="B32" s="86"/>
      <c r="C32" s="40" t="s">
        <v>68</v>
      </c>
      <c r="D32" s="39">
        <v>14576.2</v>
      </c>
      <c r="E32" s="19"/>
      <c r="F32" s="16">
        <f t="shared" si="0"/>
        <v>0</v>
      </c>
    </row>
    <row r="33" spans="1:6" ht="14.45" customHeight="1" thickBot="1" x14ac:dyDescent="0.3">
      <c r="A33" s="59" t="s">
        <v>131</v>
      </c>
      <c r="B33" s="86"/>
      <c r="C33" s="41" t="s">
        <v>68</v>
      </c>
      <c r="D33" s="42">
        <v>2670.96</v>
      </c>
      <c r="E33" s="19"/>
      <c r="F33" s="16">
        <f t="shared" si="0"/>
        <v>0</v>
      </c>
    </row>
    <row r="34" spans="1:6" ht="15" customHeight="1" thickTop="1" x14ac:dyDescent="0.25">
      <c r="A34" s="89" t="s">
        <v>84</v>
      </c>
      <c r="B34" s="89"/>
      <c r="C34" s="40" t="s">
        <v>54</v>
      </c>
      <c r="D34" s="43">
        <v>0</v>
      </c>
      <c r="E34" s="19"/>
      <c r="F34" s="16">
        <f t="shared" si="0"/>
        <v>0</v>
      </c>
    </row>
    <row r="35" spans="1:6" ht="14.45" customHeight="1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26.4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45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21">
        <f t="shared" si="0"/>
        <v>0</v>
      </c>
    </row>
    <row r="39" spans="1:6" ht="29.45" customHeight="1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43.5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ht="43.5" customHeight="1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29.1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29.1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14.4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sheetProtection algorithmName="SHA-512" hashValue="d3LlJANct3ESd48YUFt5AzYFqtEznNK/vzBoXpWt7BTSQkggMHqBONshTY0Wzr6rmhu1R4i4Vo+EOxAkKb8K0g==" saltValue="M0bBiV5eALmp68K0qTzyjg==" spinCount="100000" sheet="1" objects="1" scenarios="1"/>
  <conditionalFormatting sqref="A18:A32">
    <cfRule type="containsText" dxfId="9" priority="5" operator="containsText" text="&quot;">
      <formula>NOT(ISERROR(SEARCH("""",A18)))</formula>
    </cfRule>
  </conditionalFormatting>
  <conditionalFormatting sqref="A34:A47">
    <cfRule type="containsText" dxfId="8" priority="2" operator="containsText" text="&quot;">
      <formula>NOT(ISERROR(SEARCH("""",A34)))</formula>
    </cfRule>
  </conditionalFormatting>
  <conditionalFormatting sqref="A5:C8">
    <cfRule type="containsText" dxfId="7" priority="11" operator="containsText" text="&quot;">
      <formula>NOT(ISERROR(SEARCH("""",A5)))</formula>
    </cfRule>
  </conditionalFormatting>
  <conditionalFormatting sqref="A2:F2">
    <cfRule type="containsText" dxfId="6" priority="22" operator="containsText" text="&quot;">
      <formula>NOT(ISERROR(SEARCH("""",A2)))</formula>
    </cfRule>
  </conditionalFormatting>
  <conditionalFormatting sqref="B11:B13">
    <cfRule type="containsText" dxfId="5" priority="9" operator="containsText" text="&quot;">
      <formula>NOT(ISERROR(SEARCH("""",B11)))</formula>
    </cfRule>
  </conditionalFormatting>
  <conditionalFormatting sqref="C18:D47">
    <cfRule type="containsText" dxfId="4" priority="1" operator="containsText" text="&quot;">
      <formula>NOT(ISERROR(SEARCH("""",C18)))</formula>
    </cfRule>
  </conditionalFormatting>
  <conditionalFormatting sqref="D11:D13">
    <cfRule type="containsText" dxfId="3" priority="8" operator="containsText" text="&quot;">
      <formula>NOT(ISERROR(SEARCH("""",D11)))</formula>
    </cfRule>
  </conditionalFormatting>
  <conditionalFormatting sqref="D5:F7">
    <cfRule type="containsText" dxfId="2" priority="10" operator="containsText" text="&quot;">
      <formula>NOT(ISERROR(SEARCH("""",D5)))</formula>
    </cfRule>
  </conditionalFormatting>
  <conditionalFormatting sqref="E8:F8">
    <cfRule type="containsText" dxfId="1" priority="23" operator="containsText" text="&quot;">
      <formula>NOT(ISERROR(SEARCH("""",E8)))</formula>
    </cfRule>
  </conditionalFormatting>
  <conditionalFormatting sqref="F11">
    <cfRule type="containsText" dxfId="0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F00-000000000000}">
      <formula1>"Yes, No"</formula1>
    </dataValidation>
    <dataValidation allowBlank="1" showInputMessage="1" showErrorMessage="1" error="Only one vehicle configuration may be used on each spreadsheet." sqref="E6:E8 E13" xr:uid="{00000000-0002-0000-0F00-000001000000}"/>
    <dataValidation allowBlank="1" showInputMessage="1" showErrorMessage="1" error="Only Yes or No may be entered." sqref="E55" xr:uid="{00000000-0002-0000-0F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2"/>
  <sheetViews>
    <sheetView view="pageLayout" topLeftCell="A37" zoomScaleNormal="100" workbookViewId="0">
      <selection activeCell="A44" sqref="A44:B44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49" t="s">
        <v>14</v>
      </c>
      <c r="B1" s="78"/>
      <c r="C1" s="78"/>
      <c r="D1" s="78"/>
      <c r="E1" s="78"/>
      <c r="F1" s="78"/>
    </row>
    <row r="2" spans="1:6" ht="26.1" customHeight="1" thickTop="1" thickBot="1" x14ac:dyDescent="0.3">
      <c r="A2" s="50" t="s">
        <v>15</v>
      </c>
      <c r="B2" s="50"/>
      <c r="C2" s="50"/>
      <c r="D2" s="50"/>
      <c r="E2" s="50"/>
      <c r="F2" s="50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30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55"/>
      <c r="F8" s="55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99450</v>
      </c>
      <c r="C11" s="8" t="s">
        <v>38</v>
      </c>
      <c r="D11" s="39">
        <v>97575</v>
      </c>
      <c r="E11" s="9" t="s">
        <v>39</v>
      </c>
      <c r="F11" s="39">
        <v>96575</v>
      </c>
    </row>
    <row r="12" spans="1:6" x14ac:dyDescent="0.25">
      <c r="A12" s="7" t="s">
        <v>40</v>
      </c>
      <c r="B12" s="39">
        <v>99150</v>
      </c>
      <c r="C12" s="8" t="s">
        <v>41</v>
      </c>
      <c r="D12" s="39">
        <v>97275</v>
      </c>
      <c r="E12" s="10"/>
      <c r="F12" s="11"/>
    </row>
    <row r="13" spans="1:6" ht="15" customHeight="1" thickBot="1" x14ac:dyDescent="0.3">
      <c r="A13" s="12" t="s">
        <v>42</v>
      </c>
      <c r="B13" s="39">
        <v>98300</v>
      </c>
      <c r="C13" s="8" t="s">
        <v>43</v>
      </c>
      <c r="D13" s="39">
        <v>96975</v>
      </c>
      <c r="E13" s="13"/>
      <c r="F13" s="14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56" t="s">
        <v>45</v>
      </c>
      <c r="B15" s="83"/>
      <c r="C15" s="15"/>
      <c r="D15" s="57" t="s">
        <v>46</v>
      </c>
      <c r="E15" s="84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58" t="s">
        <v>48</v>
      </c>
      <c r="B17" s="85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4.25" customHeight="1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2501.6999999999998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6297.34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43.5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ht="27" customHeight="1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60" t="s">
        <v>108</v>
      </c>
      <c r="B55" s="91"/>
      <c r="C55" s="91"/>
      <c r="D55" s="91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58" t="s">
        <v>48</v>
      </c>
      <c r="B57" s="85"/>
      <c r="C57" s="85"/>
      <c r="D57" s="85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60" t="s">
        <v>112</v>
      </c>
      <c r="B64" s="91"/>
      <c r="C64" s="91"/>
      <c r="D64" s="91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63" t="s">
        <v>114</v>
      </c>
      <c r="B66" s="94"/>
      <c r="C66" s="94"/>
      <c r="D66" s="94"/>
      <c r="E66" s="94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155" priority="5" operator="containsText" text="&quot;">
      <formula>NOT(ISERROR(SEARCH("""",A18)))</formula>
    </cfRule>
  </conditionalFormatting>
  <conditionalFormatting sqref="A36:A54">
    <cfRule type="containsText" dxfId="154" priority="2" operator="containsText" text="&quot;">
      <formula>NOT(ISERROR(SEARCH("""",A36)))</formula>
    </cfRule>
  </conditionalFormatting>
  <conditionalFormatting sqref="A5:C8">
    <cfRule type="containsText" dxfId="153" priority="10" operator="containsText" text="&quot;">
      <formula>NOT(ISERROR(SEARCH("""",A5)))</formula>
    </cfRule>
  </conditionalFormatting>
  <conditionalFormatting sqref="A2:F2">
    <cfRule type="containsText" dxfId="152" priority="74" operator="containsText" text="&quot;">
      <formula>NOT(ISERROR(SEARCH("""",A2)))</formula>
    </cfRule>
  </conditionalFormatting>
  <conditionalFormatting sqref="B11:B13">
    <cfRule type="containsText" dxfId="151" priority="8" operator="containsText" text="&quot;">
      <formula>NOT(ISERROR(SEARCH("""",B11)))</formula>
    </cfRule>
  </conditionalFormatting>
  <conditionalFormatting sqref="C18:D30">
    <cfRule type="containsText" dxfId="150" priority="4" operator="containsText" text="&quot;">
      <formula>NOT(ISERROR(SEARCH("""",C18)))</formula>
    </cfRule>
  </conditionalFormatting>
  <conditionalFormatting sqref="C36:D54">
    <cfRule type="containsText" dxfId="149" priority="1" operator="containsText" text="&quot;">
      <formula>NOT(ISERROR(SEARCH("""",C36)))</formula>
    </cfRule>
  </conditionalFormatting>
  <conditionalFormatting sqref="D11:D13">
    <cfRule type="containsText" dxfId="148" priority="7" operator="containsText" text="&quot;">
      <formula>NOT(ISERROR(SEARCH("""",D11)))</formula>
    </cfRule>
  </conditionalFormatting>
  <conditionalFormatting sqref="D5:F7">
    <cfRule type="containsText" dxfId="147" priority="9" operator="containsText" text="&quot;">
      <formula>NOT(ISERROR(SEARCH("""",D5)))</formula>
    </cfRule>
  </conditionalFormatting>
  <conditionalFormatting sqref="E8:F8">
    <cfRule type="containsText" dxfId="146" priority="69" operator="containsText" text="&quot;">
      <formula>NOT(ISERROR(SEARCH("""",E8)))</formula>
    </cfRule>
  </conditionalFormatting>
  <conditionalFormatting sqref="F11">
    <cfRule type="containsText" dxfId="145" priority="6" operator="containsText" text="&quot;">
      <formula>NOT(ISERROR(SEARCH("""",F11)))</formula>
    </cfRule>
  </conditionalFormatting>
  <dataValidations disablePrompts="1" count="3">
    <dataValidation allowBlank="1" showInputMessage="1" showErrorMessage="1" error="Only Yes or No may be entered." sqref="E62" xr:uid="{00000000-0002-0000-0100-000000000000}"/>
    <dataValidation allowBlank="1" showInputMessage="1" showErrorMessage="1" error="Only one vehicle configuration may be used on each spreadsheet." sqref="E6:E8 E13" xr:uid="{00000000-0002-0000-0100-000001000000}"/>
    <dataValidation type="list" allowBlank="1" showInputMessage="1" showErrorMessage="1" error="Only Yes or No may be entered." sqref="E18:E54" xr:uid="{00000000-0002-0000-01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2"/>
  <sheetViews>
    <sheetView view="pageLayout" topLeftCell="A11" zoomScaleNormal="100" workbookViewId="0">
      <selection activeCell="B48" sqref="B4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68" t="s">
        <v>121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30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103190</v>
      </c>
      <c r="C11" s="20" t="s">
        <v>38</v>
      </c>
      <c r="D11" s="39">
        <v>101315</v>
      </c>
      <c r="E11" s="9" t="s">
        <v>39</v>
      </c>
      <c r="F11" s="39">
        <v>100315</v>
      </c>
    </row>
    <row r="12" spans="1:6" x14ac:dyDescent="0.25">
      <c r="A12" s="7" t="s">
        <v>40</v>
      </c>
      <c r="B12" s="39">
        <v>102890</v>
      </c>
      <c r="C12" s="20" t="s">
        <v>41</v>
      </c>
      <c r="D12" s="39">
        <v>101015</v>
      </c>
      <c r="E12" s="10"/>
      <c r="F12" s="11"/>
    </row>
    <row r="13" spans="1:6" ht="15" customHeight="1" thickBot="1" x14ac:dyDescent="0.3">
      <c r="A13" s="12" t="s">
        <v>42</v>
      </c>
      <c r="B13" s="39">
        <v>102040</v>
      </c>
      <c r="C13" s="20" t="s">
        <v>43</v>
      </c>
      <c r="D13" s="39">
        <v>100715</v>
      </c>
      <c r="E13" s="13"/>
      <c r="F13" s="14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102" t="s">
        <v>65</v>
      </c>
      <c r="B24" s="102"/>
      <c r="C24" s="40" t="s">
        <v>66</v>
      </c>
      <c r="D24" s="39">
        <v>858.7</v>
      </c>
      <c r="E24" s="19"/>
      <c r="F24" s="16">
        <f t="shared" si="0"/>
        <v>0</v>
      </c>
    </row>
    <row r="25" spans="1:6" ht="50.45" customHeight="1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3395.74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8288.7800000000007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33.950000000000003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43.5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ht="14.45" customHeight="1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ht="33.950000000000003" customHeight="1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ht="27" customHeight="1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144" priority="6" operator="containsText" text="&quot;">
      <formula>NOT(ISERROR(SEARCH("""",A18)))</formula>
    </cfRule>
  </conditionalFormatting>
  <conditionalFormatting sqref="A36:A54">
    <cfRule type="containsText" dxfId="143" priority="2" operator="containsText" text="&quot;">
      <formula>NOT(ISERROR(SEARCH("""",A36)))</formula>
    </cfRule>
  </conditionalFormatting>
  <conditionalFormatting sqref="A5:C8">
    <cfRule type="containsText" dxfId="142" priority="11" operator="containsText" text="&quot;">
      <formula>NOT(ISERROR(SEARCH("""",A5)))</formula>
    </cfRule>
  </conditionalFormatting>
  <conditionalFormatting sqref="A2:F2">
    <cfRule type="containsText" dxfId="141" priority="40" operator="containsText" text="&quot;">
      <formula>NOT(ISERROR(SEARCH("""",A2)))</formula>
    </cfRule>
  </conditionalFormatting>
  <conditionalFormatting sqref="B11:B13">
    <cfRule type="containsText" dxfId="140" priority="9" operator="containsText" text="&quot;">
      <formula>NOT(ISERROR(SEARCH("""",B11)))</formula>
    </cfRule>
  </conditionalFormatting>
  <conditionalFormatting sqref="C18:D30">
    <cfRule type="containsText" dxfId="139" priority="5" operator="containsText" text="&quot;">
      <formula>NOT(ISERROR(SEARCH("""",C18)))</formula>
    </cfRule>
  </conditionalFormatting>
  <conditionalFormatting sqref="C36:D54">
    <cfRule type="containsText" dxfId="138" priority="1" operator="containsText" text="&quot;">
      <formula>NOT(ISERROR(SEARCH("""",C36)))</formula>
    </cfRule>
  </conditionalFormatting>
  <conditionalFormatting sqref="D11:D13">
    <cfRule type="containsText" dxfId="137" priority="8" operator="containsText" text="&quot;">
      <formula>NOT(ISERROR(SEARCH("""",D11)))</formula>
    </cfRule>
  </conditionalFormatting>
  <conditionalFormatting sqref="D5:F7">
    <cfRule type="containsText" dxfId="136" priority="10" operator="containsText" text="&quot;">
      <formula>NOT(ISERROR(SEARCH("""",D5)))</formula>
    </cfRule>
  </conditionalFormatting>
  <conditionalFormatting sqref="E8:F8">
    <cfRule type="containsText" dxfId="135" priority="69" operator="containsText" text="&quot;">
      <formula>NOT(ISERROR(SEARCH("""",E8)))</formula>
    </cfRule>
  </conditionalFormatting>
  <conditionalFormatting sqref="F11">
    <cfRule type="containsText" dxfId="134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200-000000000000}">
      <formula1>"Yes, No"</formula1>
    </dataValidation>
    <dataValidation allowBlank="1" showInputMessage="1" showErrorMessage="1" error="Only one vehicle configuration may be used on each spreadsheet." sqref="E6:E8 E13" xr:uid="{00000000-0002-0000-0200-000001000000}"/>
    <dataValidation allowBlank="1" showInputMessage="1" showErrorMessage="1" error="Only Yes or No may be entered." sqref="E62" xr:uid="{00000000-0002-0000-02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5"/>
  <sheetViews>
    <sheetView view="pageLayout" topLeftCell="A36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68" t="s">
        <v>122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366000</v>
      </c>
      <c r="C11" s="20" t="s">
        <v>38</v>
      </c>
      <c r="D11" s="39">
        <v>362000</v>
      </c>
      <c r="E11" s="9" t="s">
        <v>39</v>
      </c>
      <c r="F11" s="39">
        <v>362000</v>
      </c>
    </row>
    <row r="12" spans="1:6" x14ac:dyDescent="0.25">
      <c r="A12" s="7" t="s">
        <v>40</v>
      </c>
      <c r="B12" s="39">
        <v>366000</v>
      </c>
      <c r="C12" s="20" t="s">
        <v>41</v>
      </c>
      <c r="D12" s="39">
        <v>362000</v>
      </c>
      <c r="E12" s="10"/>
      <c r="F12" s="11"/>
    </row>
    <row r="13" spans="1:6" ht="15" customHeight="1" thickBot="1" x14ac:dyDescent="0.3">
      <c r="A13" s="12" t="s">
        <v>42</v>
      </c>
      <c r="B13" s="39">
        <v>364000</v>
      </c>
      <c r="C13" s="20" t="s">
        <v>43</v>
      </c>
      <c r="D13" s="39">
        <v>362000</v>
      </c>
      <c r="E13" s="13"/>
      <c r="F13" s="14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ht="50.45" customHeight="1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29.1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ht="14.45" customHeight="1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ht="14.45" customHeight="1" x14ac:dyDescent="0.25">
      <c r="A31" s="86" t="s">
        <v>129</v>
      </c>
      <c r="B31" s="86"/>
      <c r="C31" s="40" t="s">
        <v>68</v>
      </c>
      <c r="D31" s="39">
        <v>3395.74</v>
      </c>
      <c r="E31" s="19"/>
      <c r="F31" s="16">
        <f t="shared" si="0"/>
        <v>0</v>
      </c>
    </row>
    <row r="32" spans="1:6" ht="14.45" customHeight="1" x14ac:dyDescent="0.25">
      <c r="A32" s="86" t="s">
        <v>130</v>
      </c>
      <c r="B32" s="86"/>
      <c r="C32" s="40" t="s">
        <v>68</v>
      </c>
      <c r="D32" s="39">
        <v>8288.7800000000007</v>
      </c>
      <c r="E32" s="19"/>
      <c r="F32" s="16">
        <f t="shared" si="0"/>
        <v>0</v>
      </c>
    </row>
    <row r="33" spans="1:6" ht="14.45" customHeight="1" thickBot="1" x14ac:dyDescent="0.3">
      <c r="A33" s="87" t="s">
        <v>131</v>
      </c>
      <c r="B33" s="87"/>
      <c r="C33" s="41" t="s">
        <v>68</v>
      </c>
      <c r="D33" s="42">
        <v>2670.96</v>
      </c>
      <c r="E33" s="19"/>
      <c r="F33" s="16">
        <f t="shared" si="0"/>
        <v>0</v>
      </c>
    </row>
    <row r="34" spans="1:6" ht="51" customHeight="1" thickTop="1" x14ac:dyDescent="0.25">
      <c r="A34" s="88" t="s">
        <v>84</v>
      </c>
      <c r="B34" s="88"/>
      <c r="C34" s="40" t="s">
        <v>54</v>
      </c>
      <c r="D34" s="43">
        <v>0</v>
      </c>
      <c r="E34" s="19"/>
      <c r="F34" s="16">
        <f t="shared" si="0"/>
        <v>0</v>
      </c>
    </row>
    <row r="35" spans="1:6" ht="14.45" customHeight="1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26.4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45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21">
        <f t="shared" si="0"/>
        <v>0</v>
      </c>
    </row>
    <row r="39" spans="1:6" ht="29.45" customHeight="1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43.5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ht="43.5" customHeight="1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29.1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29.1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14.4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47">
    <cfRule type="containsText" dxfId="133" priority="2" operator="containsText" text="&quot;">
      <formula>NOT(ISERROR(SEARCH("""",A18)))</formula>
    </cfRule>
  </conditionalFormatting>
  <conditionalFormatting sqref="A5:C8">
    <cfRule type="containsText" dxfId="132" priority="9" operator="containsText" text="&quot;">
      <formula>NOT(ISERROR(SEARCH("""",A5)))</formula>
    </cfRule>
  </conditionalFormatting>
  <conditionalFormatting sqref="A2:F2">
    <cfRule type="containsText" dxfId="131" priority="20" operator="containsText" text="&quot;">
      <formula>NOT(ISERROR(SEARCH("""",A2)))</formula>
    </cfRule>
  </conditionalFormatting>
  <conditionalFormatting sqref="B11:B13">
    <cfRule type="containsText" dxfId="130" priority="7" operator="containsText" text="&quot;">
      <formula>NOT(ISERROR(SEARCH("""",B11)))</formula>
    </cfRule>
  </conditionalFormatting>
  <conditionalFormatting sqref="C18:D47">
    <cfRule type="containsText" dxfId="129" priority="1" operator="containsText" text="&quot;">
      <formula>NOT(ISERROR(SEARCH("""",C18)))</formula>
    </cfRule>
  </conditionalFormatting>
  <conditionalFormatting sqref="D11:D13">
    <cfRule type="containsText" dxfId="128" priority="6" operator="containsText" text="&quot;">
      <formula>NOT(ISERROR(SEARCH("""",D11)))</formula>
    </cfRule>
  </conditionalFormatting>
  <conditionalFormatting sqref="D5:F7">
    <cfRule type="containsText" dxfId="127" priority="8" operator="containsText" text="&quot;">
      <formula>NOT(ISERROR(SEARCH("""",D5)))</formula>
    </cfRule>
  </conditionalFormatting>
  <conditionalFormatting sqref="E8:F8">
    <cfRule type="containsText" dxfId="126" priority="21" operator="containsText" text="&quot;">
      <formula>NOT(ISERROR(SEARCH("""",E8)))</formula>
    </cfRule>
  </conditionalFormatting>
  <conditionalFormatting sqref="F11">
    <cfRule type="containsText" dxfId="125" priority="5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55" xr:uid="{00000000-0002-0000-0300-000000000000}"/>
    <dataValidation allowBlank="1" showInputMessage="1" showErrorMessage="1" error="Only one vehicle configuration may be used on each spreadsheet." sqref="E6:E8 E13" xr:uid="{00000000-0002-0000-0300-000001000000}"/>
    <dataValidation type="list" allowBlank="1" showInputMessage="1" showErrorMessage="1" error="Only Yes or No may be entered." sqref="E18:E47" xr:uid="{00000000-0002-0000-03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2"/>
  <sheetViews>
    <sheetView view="pageLayout" topLeftCell="A43" zoomScaleNormal="100" workbookViewId="0">
      <selection activeCell="A44" sqref="A44:B44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68" t="s">
        <v>140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30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103620</v>
      </c>
      <c r="C11" s="20" t="s">
        <v>38</v>
      </c>
      <c r="D11" s="39">
        <v>101745</v>
      </c>
      <c r="E11" s="29" t="s">
        <v>39</v>
      </c>
      <c r="F11" s="39">
        <v>100745</v>
      </c>
    </row>
    <row r="12" spans="1:6" x14ac:dyDescent="0.25">
      <c r="A12" s="7" t="s">
        <v>40</v>
      </c>
      <c r="B12" s="39">
        <v>103320</v>
      </c>
      <c r="C12" s="20" t="s">
        <v>41</v>
      </c>
      <c r="D12" s="39">
        <v>101445</v>
      </c>
      <c r="E12" s="30"/>
      <c r="F12" s="31"/>
    </row>
    <row r="13" spans="1:6" ht="15" customHeight="1" thickBot="1" x14ac:dyDescent="0.3">
      <c r="A13" s="12" t="s">
        <v>42</v>
      </c>
      <c r="B13" s="39">
        <v>102470</v>
      </c>
      <c r="C13" s="20" t="s">
        <v>43</v>
      </c>
      <c r="D13" s="39">
        <v>101145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.75" customHeight="1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4194.3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9087.34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27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ht="27" customHeight="1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124" priority="8" operator="containsText" text="&quot;">
      <formula>NOT(ISERROR(SEARCH("""",A18)))</formula>
    </cfRule>
  </conditionalFormatting>
  <conditionalFormatting sqref="A36:A54">
    <cfRule type="containsText" dxfId="123" priority="2" operator="containsText" text="&quot;">
      <formula>NOT(ISERROR(SEARCH("""",A36)))</formula>
    </cfRule>
  </conditionalFormatting>
  <conditionalFormatting sqref="A5:C8">
    <cfRule type="containsText" dxfId="122" priority="13" operator="containsText" text="&quot;">
      <formula>NOT(ISERROR(SEARCH("""",A5)))</formula>
    </cfRule>
  </conditionalFormatting>
  <conditionalFormatting sqref="A2:F2">
    <cfRule type="containsText" dxfId="121" priority="42" operator="containsText" text="&quot;">
      <formula>NOT(ISERROR(SEARCH("""",A2)))</formula>
    </cfRule>
  </conditionalFormatting>
  <conditionalFormatting sqref="B11:B13">
    <cfRule type="containsText" dxfId="120" priority="11" operator="containsText" text="&quot;">
      <formula>NOT(ISERROR(SEARCH("""",B11)))</formula>
    </cfRule>
  </conditionalFormatting>
  <conditionalFormatting sqref="C18:D30">
    <cfRule type="containsText" dxfId="119" priority="7" operator="containsText" text="&quot;">
      <formula>NOT(ISERROR(SEARCH("""",C18)))</formula>
    </cfRule>
  </conditionalFormatting>
  <conditionalFormatting sqref="C36:D54">
    <cfRule type="containsText" dxfId="118" priority="1" operator="containsText" text="&quot;">
      <formula>NOT(ISERROR(SEARCH("""",C36)))</formula>
    </cfRule>
  </conditionalFormatting>
  <conditionalFormatting sqref="D11:D13">
    <cfRule type="containsText" dxfId="117" priority="10" operator="containsText" text="&quot;">
      <formula>NOT(ISERROR(SEARCH("""",D11)))</formula>
    </cfRule>
  </conditionalFormatting>
  <conditionalFormatting sqref="D5:F7">
    <cfRule type="containsText" dxfId="116" priority="12" operator="containsText" text="&quot;">
      <formula>NOT(ISERROR(SEARCH("""",D5)))</formula>
    </cfRule>
  </conditionalFormatting>
  <conditionalFormatting sqref="E8:F8">
    <cfRule type="containsText" dxfId="115" priority="71" operator="containsText" text="&quot;">
      <formula>NOT(ISERROR(SEARCH("""",E8)))</formula>
    </cfRule>
  </conditionalFormatting>
  <conditionalFormatting sqref="F11">
    <cfRule type="containsText" dxfId="114" priority="9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400-000000000000}"/>
    <dataValidation allowBlank="1" showInputMessage="1" showErrorMessage="1" error="Only one vehicle configuration may be used on each spreadsheet." sqref="E6:E8 E13" xr:uid="{00000000-0002-0000-0400-000001000000}"/>
    <dataValidation type="list" allowBlank="1" showInputMessage="1" showErrorMessage="1" error="Only Yes or No may be entered." sqref="E18:E54" xr:uid="{00000000-0002-0000-04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65"/>
  <sheetViews>
    <sheetView view="pageLayout" topLeftCell="A39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68" t="s">
        <v>141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367000</v>
      </c>
      <c r="C11" s="20" t="s">
        <v>38</v>
      </c>
      <c r="D11" s="39">
        <v>363000</v>
      </c>
      <c r="E11" s="29" t="s">
        <v>39</v>
      </c>
      <c r="F11" s="39">
        <v>363000</v>
      </c>
    </row>
    <row r="12" spans="1:6" x14ac:dyDescent="0.25">
      <c r="A12" s="7" t="s">
        <v>40</v>
      </c>
      <c r="B12" s="39">
        <v>367000</v>
      </c>
      <c r="C12" s="20" t="s">
        <v>41</v>
      </c>
      <c r="D12" s="39">
        <v>363000</v>
      </c>
      <c r="E12" s="30"/>
      <c r="F12" s="31"/>
    </row>
    <row r="13" spans="1:6" ht="15" customHeight="1" thickBot="1" x14ac:dyDescent="0.3">
      <c r="A13" s="12" t="s">
        <v>42</v>
      </c>
      <c r="B13" s="39">
        <v>365000</v>
      </c>
      <c r="C13" s="20" t="s">
        <v>43</v>
      </c>
      <c r="D13" s="39">
        <v>363000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6.1" customHeight="1" x14ac:dyDescent="0.25">
      <c r="A18" s="72" t="s">
        <v>128</v>
      </c>
      <c r="B18" s="72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ht="38.450000000000003" customHeight="1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29.1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ht="14.45" customHeight="1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ht="14.45" customHeight="1" x14ac:dyDescent="0.25">
      <c r="A31" s="86" t="s">
        <v>129</v>
      </c>
      <c r="B31" s="86"/>
      <c r="C31" s="40" t="s">
        <v>68</v>
      </c>
      <c r="D31" s="39">
        <v>4194.3</v>
      </c>
      <c r="E31" s="19"/>
      <c r="F31" s="16">
        <f t="shared" si="0"/>
        <v>0</v>
      </c>
    </row>
    <row r="32" spans="1:6" ht="14.45" customHeight="1" x14ac:dyDescent="0.25">
      <c r="A32" s="86" t="s">
        <v>130</v>
      </c>
      <c r="B32" s="86"/>
      <c r="C32" s="40" t="s">
        <v>68</v>
      </c>
      <c r="D32" s="39">
        <v>9087.34</v>
      </c>
      <c r="E32" s="19"/>
      <c r="F32" s="16">
        <f t="shared" si="0"/>
        <v>0</v>
      </c>
    </row>
    <row r="33" spans="1:6" ht="14.45" customHeight="1" thickBot="1" x14ac:dyDescent="0.3">
      <c r="A33" s="87" t="s">
        <v>131</v>
      </c>
      <c r="B33" s="87"/>
      <c r="C33" s="41" t="s">
        <v>68</v>
      </c>
      <c r="D33" s="42">
        <v>2670.96</v>
      </c>
      <c r="E33" s="19"/>
      <c r="F33" s="16">
        <f t="shared" si="0"/>
        <v>0</v>
      </c>
    </row>
    <row r="34" spans="1:6" ht="51" customHeight="1" thickTop="1" x14ac:dyDescent="0.25">
      <c r="A34" s="88" t="s">
        <v>84</v>
      </c>
      <c r="B34" s="88"/>
      <c r="C34" s="40" t="s">
        <v>54</v>
      </c>
      <c r="D34" s="43">
        <v>0</v>
      </c>
      <c r="E34" s="19"/>
      <c r="F34" s="16">
        <f t="shared" si="0"/>
        <v>0</v>
      </c>
    </row>
    <row r="35" spans="1:6" ht="14.45" customHeight="1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26.4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45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21">
        <f t="shared" si="0"/>
        <v>0</v>
      </c>
    </row>
    <row r="39" spans="1:6" ht="29.45" customHeight="1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43.5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ht="43.5" customHeight="1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29.1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29.1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14.4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47">
    <cfRule type="containsText" dxfId="113" priority="2" operator="containsText" text="&quot;">
      <formula>NOT(ISERROR(SEARCH("""",A18)))</formula>
    </cfRule>
  </conditionalFormatting>
  <conditionalFormatting sqref="A5:C8">
    <cfRule type="containsText" dxfId="112" priority="11" operator="containsText" text="&quot;">
      <formula>NOT(ISERROR(SEARCH("""",A5)))</formula>
    </cfRule>
  </conditionalFormatting>
  <conditionalFormatting sqref="A2:F2">
    <cfRule type="containsText" dxfId="111" priority="22" operator="containsText" text="&quot;">
      <formula>NOT(ISERROR(SEARCH("""",A2)))</formula>
    </cfRule>
  </conditionalFormatting>
  <conditionalFormatting sqref="B11:B13">
    <cfRule type="containsText" dxfId="110" priority="9" operator="containsText" text="&quot;">
      <formula>NOT(ISERROR(SEARCH("""",B11)))</formula>
    </cfRule>
  </conditionalFormatting>
  <conditionalFormatting sqref="C18:D47">
    <cfRule type="containsText" dxfId="109" priority="1" operator="containsText" text="&quot;">
      <formula>NOT(ISERROR(SEARCH("""",C18)))</formula>
    </cfRule>
  </conditionalFormatting>
  <conditionalFormatting sqref="D11:D13">
    <cfRule type="containsText" dxfId="108" priority="8" operator="containsText" text="&quot;">
      <formula>NOT(ISERROR(SEARCH("""",D11)))</formula>
    </cfRule>
  </conditionalFormatting>
  <conditionalFormatting sqref="D5:F7">
    <cfRule type="containsText" dxfId="107" priority="10" operator="containsText" text="&quot;">
      <formula>NOT(ISERROR(SEARCH("""",D5)))</formula>
    </cfRule>
  </conditionalFormatting>
  <conditionalFormatting sqref="E8:F8">
    <cfRule type="containsText" dxfId="106" priority="23" operator="containsText" text="&quot;">
      <formula>NOT(ISERROR(SEARCH("""",E8)))</formula>
    </cfRule>
  </conditionalFormatting>
  <conditionalFormatting sqref="F11">
    <cfRule type="containsText" dxfId="105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47" xr:uid="{00000000-0002-0000-0500-000000000000}">
      <formula1>"Yes, No"</formula1>
    </dataValidation>
    <dataValidation allowBlank="1" showInputMessage="1" showErrorMessage="1" error="Only one vehicle configuration may be used on each spreadsheet." sqref="E6:E8 E13" xr:uid="{00000000-0002-0000-0500-000001000000}"/>
    <dataValidation allowBlank="1" showInputMessage="1" showErrorMessage="1" error="Only Yes or No may be entered." sqref="E55" xr:uid="{00000000-0002-0000-05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72"/>
  <sheetViews>
    <sheetView view="pageLayout" topLeftCell="A39" zoomScaleNormal="100" workbookViewId="0">
      <selection activeCell="A44" sqref="A44:B44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3" t="s">
        <v>142</v>
      </c>
      <c r="B2" s="100"/>
      <c r="C2" s="100"/>
      <c r="D2" s="100"/>
      <c r="E2" s="100"/>
      <c r="F2" s="100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104050</v>
      </c>
      <c r="C11" s="20" t="s">
        <v>38</v>
      </c>
      <c r="D11" s="39">
        <v>102175</v>
      </c>
      <c r="E11" s="29" t="s">
        <v>39</v>
      </c>
      <c r="F11" s="39">
        <v>101175</v>
      </c>
    </row>
    <row r="12" spans="1:6" x14ac:dyDescent="0.25">
      <c r="A12" s="7" t="s">
        <v>40</v>
      </c>
      <c r="B12" s="39">
        <v>103750</v>
      </c>
      <c r="C12" s="20" t="s">
        <v>41</v>
      </c>
      <c r="D12" s="39">
        <v>101875</v>
      </c>
      <c r="E12" s="30"/>
      <c r="F12" s="31"/>
    </row>
    <row r="13" spans="1:6" ht="15" customHeight="1" thickBot="1" x14ac:dyDescent="0.3">
      <c r="A13" s="12" t="s">
        <v>42</v>
      </c>
      <c r="B13" s="39">
        <v>102900</v>
      </c>
      <c r="C13" s="20" t="s">
        <v>43</v>
      </c>
      <c r="D13" s="39">
        <v>101575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4790.74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10184.120000000001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14.45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ht="14.45" customHeight="1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29.1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43.5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ht="14.45" customHeight="1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ht="14.45" customHeight="1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ht="27" customHeight="1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104" priority="6" operator="containsText" text="&quot;">
      <formula>NOT(ISERROR(SEARCH("""",A18)))</formula>
    </cfRule>
  </conditionalFormatting>
  <conditionalFormatting sqref="A36:A54">
    <cfRule type="containsText" dxfId="103" priority="2" operator="containsText" text="&quot;">
      <formula>NOT(ISERROR(SEARCH("""",A36)))</formula>
    </cfRule>
  </conditionalFormatting>
  <conditionalFormatting sqref="A5:C8">
    <cfRule type="containsText" dxfId="102" priority="11" operator="containsText" text="&quot;">
      <formula>NOT(ISERROR(SEARCH("""",A5)))</formula>
    </cfRule>
  </conditionalFormatting>
  <conditionalFormatting sqref="A2:F2">
    <cfRule type="containsText" dxfId="101" priority="39" operator="containsText" text="&quot;">
      <formula>NOT(ISERROR(SEARCH("""",A2)))</formula>
    </cfRule>
  </conditionalFormatting>
  <conditionalFormatting sqref="B11:B13">
    <cfRule type="containsText" dxfId="100" priority="9" operator="containsText" text="&quot;">
      <formula>NOT(ISERROR(SEARCH("""",B11)))</formula>
    </cfRule>
  </conditionalFormatting>
  <conditionalFormatting sqref="C18:D30">
    <cfRule type="containsText" dxfId="99" priority="5" operator="containsText" text="&quot;">
      <formula>NOT(ISERROR(SEARCH("""",C18)))</formula>
    </cfRule>
  </conditionalFormatting>
  <conditionalFormatting sqref="C36:D54">
    <cfRule type="containsText" dxfId="98" priority="1" operator="containsText" text="&quot;">
      <formula>NOT(ISERROR(SEARCH("""",C36)))</formula>
    </cfRule>
  </conditionalFormatting>
  <conditionalFormatting sqref="D11:D13">
    <cfRule type="containsText" dxfId="97" priority="8" operator="containsText" text="&quot;">
      <formula>NOT(ISERROR(SEARCH("""",D11)))</formula>
    </cfRule>
  </conditionalFormatting>
  <conditionalFormatting sqref="D5:F7">
    <cfRule type="containsText" dxfId="96" priority="10" operator="containsText" text="&quot;">
      <formula>NOT(ISERROR(SEARCH("""",D5)))</formula>
    </cfRule>
  </conditionalFormatting>
  <conditionalFormatting sqref="E8:F8">
    <cfRule type="containsText" dxfId="95" priority="69" operator="containsText" text="&quot;">
      <formula>NOT(ISERROR(SEARCH("""",E8)))</formula>
    </cfRule>
  </conditionalFormatting>
  <conditionalFormatting sqref="F11">
    <cfRule type="containsText" dxfId="94" priority="7" operator="containsText" text="&quot;">
      <formula>NOT(ISERROR(SEARCH("""",F11)))</formula>
    </cfRule>
  </conditionalFormatting>
  <dataValidations count="3">
    <dataValidation type="list" allowBlank="1" showInputMessage="1" showErrorMessage="1" error="Only Yes or No may be entered." sqref="E18:E54" xr:uid="{00000000-0002-0000-0600-000000000000}">
      <formula1>"Yes, No"</formula1>
    </dataValidation>
    <dataValidation allowBlank="1" showInputMessage="1" showErrorMessage="1" error="Only one vehicle configuration may be used on each spreadsheet." sqref="E6:E8 E13" xr:uid="{00000000-0002-0000-0600-000001000000}"/>
    <dataValidation allowBlank="1" showInputMessage="1" showErrorMessage="1" error="Only Yes or No may be entered." sqref="E62" xr:uid="{00000000-0002-0000-0600-000002000000}"/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5"/>
  <sheetViews>
    <sheetView view="pageLayout" topLeftCell="A36" zoomScaleNormal="100" workbookViewId="0">
      <selection activeCell="A38" sqref="A38:B38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3" t="s">
        <v>143</v>
      </c>
      <c r="B2" s="100"/>
      <c r="C2" s="100"/>
      <c r="D2" s="100"/>
      <c r="E2" s="100"/>
      <c r="F2" s="100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54" t="s">
        <v>123</v>
      </c>
      <c r="F5" s="54"/>
    </row>
    <row r="6" spans="1:6" x14ac:dyDescent="0.25">
      <c r="A6" s="38" t="s">
        <v>24</v>
      </c>
      <c r="B6" s="82" t="s">
        <v>124</v>
      </c>
      <c r="C6" s="82"/>
      <c r="D6" s="38" t="s">
        <v>26</v>
      </c>
      <c r="E6" s="54" t="s">
        <v>125</v>
      </c>
      <c r="F6" s="54"/>
    </row>
    <row r="7" spans="1:6" ht="57.6" customHeight="1" x14ac:dyDescent="0.25">
      <c r="A7" s="38" t="s">
        <v>28</v>
      </c>
      <c r="B7" s="110" t="s">
        <v>126</v>
      </c>
      <c r="C7" s="110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39">
        <v>368000</v>
      </c>
      <c r="C11" s="20" t="s">
        <v>38</v>
      </c>
      <c r="D11" s="39">
        <v>364000</v>
      </c>
      <c r="E11" s="29" t="s">
        <v>39</v>
      </c>
      <c r="F11" s="39">
        <v>364000</v>
      </c>
    </row>
    <row r="12" spans="1:6" x14ac:dyDescent="0.25">
      <c r="A12" s="7" t="s">
        <v>40</v>
      </c>
      <c r="B12" s="39">
        <v>368000</v>
      </c>
      <c r="C12" s="20" t="s">
        <v>41</v>
      </c>
      <c r="D12" s="39">
        <v>364000</v>
      </c>
      <c r="E12" s="30"/>
      <c r="F12" s="31"/>
    </row>
    <row r="13" spans="1:6" ht="15" customHeight="1" thickBot="1" x14ac:dyDescent="0.3">
      <c r="A13" s="12" t="s">
        <v>42</v>
      </c>
      <c r="B13" s="39">
        <v>366000</v>
      </c>
      <c r="C13" s="20" t="s">
        <v>43</v>
      </c>
      <c r="D13" s="39">
        <v>364000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ht="29.1" customHeight="1" x14ac:dyDescent="0.25">
      <c r="A18" s="86" t="s">
        <v>128</v>
      </c>
      <c r="B18" s="86"/>
      <c r="C18" s="40" t="s">
        <v>54</v>
      </c>
      <c r="D18" s="39">
        <v>0</v>
      </c>
      <c r="E18" s="19"/>
      <c r="F18" s="16">
        <f t="shared" ref="F18:F47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54</v>
      </c>
      <c r="D19" s="39">
        <v>0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54</v>
      </c>
      <c r="D23" s="39">
        <v>395.4</v>
      </c>
      <c r="E23" s="19"/>
      <c r="F23" s="16">
        <f t="shared" si="0"/>
        <v>0</v>
      </c>
    </row>
    <row r="24" spans="1:6" ht="45" x14ac:dyDescent="0.25">
      <c r="A24" s="102" t="s">
        <v>67</v>
      </c>
      <c r="B24" s="102"/>
      <c r="C24" s="40" t="s">
        <v>68</v>
      </c>
      <c r="D24" s="39">
        <v>173.6</v>
      </c>
      <c r="E24" s="19"/>
      <c r="F24" s="16">
        <f t="shared" si="0"/>
        <v>0</v>
      </c>
    </row>
    <row r="25" spans="1:6" ht="38.450000000000003" customHeight="1" x14ac:dyDescent="0.25">
      <c r="A25" s="86" t="s">
        <v>69</v>
      </c>
      <c r="B25" s="86"/>
      <c r="C25" s="40" t="s">
        <v>70</v>
      </c>
      <c r="D25" s="39">
        <v>134.54</v>
      </c>
      <c r="E25" s="19"/>
      <c r="F25" s="16">
        <f t="shared" si="0"/>
        <v>0</v>
      </c>
    </row>
    <row r="26" spans="1:6" ht="29.1" customHeight="1" x14ac:dyDescent="0.25">
      <c r="A26" s="86" t="s">
        <v>71</v>
      </c>
      <c r="B26" s="86"/>
      <c r="C26" s="40" t="s">
        <v>72</v>
      </c>
      <c r="D26" s="39">
        <v>35.340000000000003</v>
      </c>
      <c r="E26" s="19"/>
      <c r="F26" s="16">
        <f t="shared" si="0"/>
        <v>0</v>
      </c>
    </row>
    <row r="27" spans="1:6" ht="14.45" customHeight="1" x14ac:dyDescent="0.25">
      <c r="A27" s="86" t="s">
        <v>73</v>
      </c>
      <c r="B27" s="86"/>
      <c r="C27" s="40" t="s">
        <v>74</v>
      </c>
      <c r="D27" s="39">
        <v>456.94</v>
      </c>
      <c r="E27" s="19"/>
      <c r="F27" s="16">
        <f t="shared" si="0"/>
        <v>0</v>
      </c>
    </row>
    <row r="28" spans="1:6" x14ac:dyDescent="0.25">
      <c r="A28" s="86" t="s">
        <v>77</v>
      </c>
      <c r="B28" s="86"/>
      <c r="C28" s="40" t="s">
        <v>54</v>
      </c>
      <c r="D28" s="39">
        <v>0</v>
      </c>
      <c r="E28" s="19"/>
      <c r="F28" s="16">
        <f t="shared" si="0"/>
        <v>0</v>
      </c>
    </row>
    <row r="29" spans="1:6" x14ac:dyDescent="0.25">
      <c r="A29" s="86" t="s">
        <v>78</v>
      </c>
      <c r="B29" s="86"/>
      <c r="C29" s="40" t="s">
        <v>79</v>
      </c>
      <c r="D29" s="39">
        <v>50.22</v>
      </c>
      <c r="E29" s="19"/>
      <c r="F29" s="16">
        <f t="shared" si="0"/>
        <v>0</v>
      </c>
    </row>
    <row r="30" spans="1:6" x14ac:dyDescent="0.25">
      <c r="A30" s="86" t="s">
        <v>80</v>
      </c>
      <c r="B30" s="86"/>
      <c r="C30" s="40" t="s">
        <v>68</v>
      </c>
      <c r="D30" s="39">
        <v>6945.24</v>
      </c>
      <c r="E30" s="19"/>
      <c r="F30" s="16">
        <f t="shared" si="0"/>
        <v>0</v>
      </c>
    </row>
    <row r="31" spans="1:6" ht="14.45" customHeight="1" x14ac:dyDescent="0.25">
      <c r="A31" s="86" t="s">
        <v>129</v>
      </c>
      <c r="B31" s="86"/>
      <c r="C31" s="40" t="s">
        <v>68</v>
      </c>
      <c r="D31" s="39">
        <v>4790.74</v>
      </c>
      <c r="E31" s="19"/>
      <c r="F31" s="16">
        <f t="shared" si="0"/>
        <v>0</v>
      </c>
    </row>
    <row r="32" spans="1:6" ht="14.45" customHeight="1" x14ac:dyDescent="0.25">
      <c r="A32" s="86" t="s">
        <v>130</v>
      </c>
      <c r="B32" s="86"/>
      <c r="C32" s="40" t="s">
        <v>68</v>
      </c>
      <c r="D32" s="39">
        <v>10184.120000000001</v>
      </c>
      <c r="E32" s="19"/>
      <c r="F32" s="16">
        <f t="shared" si="0"/>
        <v>0</v>
      </c>
    </row>
    <row r="33" spans="1:6" ht="14.45" customHeight="1" thickBot="1" x14ac:dyDescent="0.3">
      <c r="A33" s="59" t="s">
        <v>131</v>
      </c>
      <c r="B33" s="86"/>
      <c r="C33" s="41" t="s">
        <v>68</v>
      </c>
      <c r="D33" s="42">
        <v>2670.96</v>
      </c>
      <c r="E33" s="19"/>
      <c r="F33" s="16">
        <f t="shared" si="0"/>
        <v>0</v>
      </c>
    </row>
    <row r="34" spans="1:6" ht="51" customHeight="1" thickTop="1" x14ac:dyDescent="0.25">
      <c r="A34" s="89" t="s">
        <v>84</v>
      </c>
      <c r="B34" s="89"/>
      <c r="C34" s="40" t="s">
        <v>54</v>
      </c>
      <c r="D34" s="43">
        <v>0</v>
      </c>
      <c r="E34" s="19"/>
      <c r="F34" s="16">
        <f t="shared" si="0"/>
        <v>0</v>
      </c>
    </row>
    <row r="35" spans="1:6" ht="14.45" customHeight="1" x14ac:dyDescent="0.25">
      <c r="A35" s="89" t="s">
        <v>132</v>
      </c>
      <c r="B35" s="89"/>
      <c r="C35" s="40" t="s">
        <v>68</v>
      </c>
      <c r="D35" s="43">
        <v>717.96</v>
      </c>
      <c r="E35" s="19"/>
      <c r="F35" s="16">
        <f t="shared" si="0"/>
        <v>0</v>
      </c>
    </row>
    <row r="36" spans="1:6" ht="26.45" customHeight="1" x14ac:dyDescent="0.25">
      <c r="A36" s="89" t="s">
        <v>89</v>
      </c>
      <c r="B36" s="89"/>
      <c r="C36" s="40" t="s">
        <v>133</v>
      </c>
      <c r="D36" s="43">
        <v>95.48</v>
      </c>
      <c r="E36" s="19"/>
      <c r="F36" s="16">
        <f t="shared" si="0"/>
        <v>0</v>
      </c>
    </row>
    <row r="37" spans="1:6" ht="29.45" customHeight="1" x14ac:dyDescent="0.25">
      <c r="A37" s="89" t="s">
        <v>93</v>
      </c>
      <c r="B37" s="89"/>
      <c r="C37" s="40" t="s">
        <v>54</v>
      </c>
      <c r="D37" s="43">
        <v>0</v>
      </c>
      <c r="E37" s="19"/>
      <c r="F37" s="16">
        <f t="shared" si="0"/>
        <v>0</v>
      </c>
    </row>
    <row r="38" spans="1:6" ht="30" x14ac:dyDescent="0.25">
      <c r="A38" s="109" t="s">
        <v>94</v>
      </c>
      <c r="B38" s="109"/>
      <c r="C38" s="40" t="s">
        <v>95</v>
      </c>
      <c r="D38" s="43">
        <v>72.540000000000006</v>
      </c>
      <c r="E38" s="19"/>
      <c r="F38" s="21">
        <f t="shared" si="0"/>
        <v>0</v>
      </c>
    </row>
    <row r="39" spans="1:6" x14ac:dyDescent="0.25">
      <c r="A39" s="89" t="s">
        <v>134</v>
      </c>
      <c r="B39" s="89"/>
      <c r="C39" s="40" t="s">
        <v>68</v>
      </c>
      <c r="D39" s="43">
        <v>899</v>
      </c>
      <c r="E39" s="19"/>
      <c r="F39" s="16">
        <f t="shared" si="0"/>
        <v>0</v>
      </c>
    </row>
    <row r="40" spans="1:6" ht="29.1" customHeight="1" x14ac:dyDescent="0.25">
      <c r="A40" s="89" t="s">
        <v>98</v>
      </c>
      <c r="B40" s="89"/>
      <c r="C40" s="40">
        <v>5710</v>
      </c>
      <c r="D40" s="43">
        <v>344.72</v>
      </c>
      <c r="E40" s="19"/>
      <c r="F40" s="16">
        <f t="shared" si="0"/>
        <v>0</v>
      </c>
    </row>
    <row r="41" spans="1:6" ht="14.45" customHeight="1" x14ac:dyDescent="0.25">
      <c r="A41" s="89" t="s">
        <v>99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101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102</v>
      </c>
      <c r="B43" s="89"/>
      <c r="C43" s="40" t="s">
        <v>103</v>
      </c>
      <c r="D43" s="43">
        <v>872.96</v>
      </c>
      <c r="E43" s="19"/>
      <c r="F43" s="16">
        <f t="shared" si="0"/>
        <v>0</v>
      </c>
    </row>
    <row r="44" spans="1:6" x14ac:dyDescent="0.25">
      <c r="A44" s="89" t="s">
        <v>105</v>
      </c>
      <c r="B44" s="89"/>
      <c r="C44" s="40" t="s">
        <v>106</v>
      </c>
      <c r="D44" s="43">
        <v>930</v>
      </c>
      <c r="E44" s="19"/>
      <c r="F44" s="16">
        <f t="shared" si="0"/>
        <v>0</v>
      </c>
    </row>
    <row r="45" spans="1:6" ht="14.45" customHeight="1" x14ac:dyDescent="0.25">
      <c r="A45" s="89" t="s">
        <v>135</v>
      </c>
      <c r="B45" s="89"/>
      <c r="C45" s="40" t="s">
        <v>54</v>
      </c>
      <c r="D45" s="43"/>
      <c r="E45" s="19"/>
      <c r="F45" s="16">
        <f t="shared" si="0"/>
        <v>0</v>
      </c>
    </row>
    <row r="46" spans="1:6" ht="14.45" customHeight="1" x14ac:dyDescent="0.25">
      <c r="A46" s="89" t="s">
        <v>136</v>
      </c>
      <c r="B46" s="89"/>
      <c r="C46" s="40" t="s">
        <v>137</v>
      </c>
      <c r="D46" s="43">
        <v>26867.5</v>
      </c>
      <c r="E46" s="19"/>
      <c r="F46" s="16">
        <f t="shared" si="0"/>
        <v>0</v>
      </c>
    </row>
    <row r="47" spans="1:6" ht="43.5" customHeight="1" x14ac:dyDescent="0.25">
      <c r="A47" s="89" t="s">
        <v>138</v>
      </c>
      <c r="B47" s="89"/>
      <c r="C47" s="40" t="s">
        <v>139</v>
      </c>
      <c r="D47" s="43">
        <v>59944.500000000007</v>
      </c>
      <c r="E47" s="19"/>
      <c r="F47" s="16">
        <f t="shared" si="0"/>
        <v>0</v>
      </c>
    </row>
    <row r="48" spans="1:6" ht="15" customHeight="1" thickBot="1" x14ac:dyDescent="0.3">
      <c r="A48" s="59" t="s">
        <v>108</v>
      </c>
      <c r="B48" s="86"/>
      <c r="C48" s="86"/>
      <c r="D48" s="86"/>
      <c r="E48" s="22" t="s">
        <v>109</v>
      </c>
      <c r="F48" s="23">
        <f>IF(C15=0,0,SUM(F15,F18:F47))</f>
        <v>0</v>
      </c>
    </row>
    <row r="49" spans="1:6" ht="21.6" customHeight="1" thickBot="1" x14ac:dyDescent="0.3">
      <c r="A49" s="53" t="s">
        <v>110</v>
      </c>
      <c r="B49" s="81"/>
      <c r="C49" s="81"/>
      <c r="D49" s="81"/>
      <c r="E49" s="81"/>
      <c r="F49" s="81"/>
    </row>
    <row r="50" spans="1:6" x14ac:dyDescent="0.25">
      <c r="A50" s="70" t="s">
        <v>48</v>
      </c>
      <c r="B50" s="98"/>
      <c r="C50" s="98"/>
      <c r="D50" s="98"/>
      <c r="E50" s="17" t="s">
        <v>49</v>
      </c>
      <c r="F50" s="18" t="s">
        <v>50</v>
      </c>
    </row>
    <row r="51" spans="1:6" ht="18.600000000000001" customHeight="1" x14ac:dyDescent="0.3">
      <c r="A51" s="61"/>
      <c r="B51" s="92"/>
      <c r="C51" s="92"/>
      <c r="D51" s="92"/>
      <c r="E51" s="24"/>
      <c r="F51" s="25"/>
    </row>
    <row r="52" spans="1:6" ht="18.600000000000001" customHeight="1" x14ac:dyDescent="0.3">
      <c r="A52" s="61"/>
      <c r="B52" s="92"/>
      <c r="C52" s="92"/>
      <c r="D52" s="92"/>
      <c r="E52" s="24"/>
      <c r="F52" s="25"/>
    </row>
    <row r="53" spans="1:6" ht="18.600000000000001" customHeight="1" x14ac:dyDescent="0.3">
      <c r="A53" s="61"/>
      <c r="B53" s="92"/>
      <c r="C53" s="92"/>
      <c r="D53" s="92"/>
      <c r="E53" s="24"/>
      <c r="F53" s="25"/>
    </row>
    <row r="54" spans="1:6" ht="18.600000000000001" customHeight="1" x14ac:dyDescent="0.3">
      <c r="A54" s="61"/>
      <c r="B54" s="92"/>
      <c r="C54" s="92"/>
      <c r="D54" s="92"/>
      <c r="E54" s="24"/>
      <c r="F54" s="25"/>
    </row>
    <row r="55" spans="1:6" x14ac:dyDescent="0.25">
      <c r="A55" s="62"/>
      <c r="B55" s="93"/>
      <c r="C55" s="93"/>
      <c r="D55" s="93"/>
      <c r="E55" s="19"/>
      <c r="F55" s="26"/>
    </row>
    <row r="56" spans="1:6" x14ac:dyDescent="0.25">
      <c r="A56" s="59" t="s">
        <v>111</v>
      </c>
      <c r="B56" s="86"/>
      <c r="C56" s="86"/>
      <c r="D56" s="86"/>
      <c r="E56" s="22" t="s">
        <v>109</v>
      </c>
      <c r="F56" s="23">
        <f>IF(SUM(F51:F55)&lt;=(F48*0.25),SUM(F51:F55),"ERROR")</f>
        <v>0</v>
      </c>
    </row>
    <row r="57" spans="1:6" ht="15" customHeight="1" thickBot="1" x14ac:dyDescent="0.3">
      <c r="A57" s="59" t="s">
        <v>112</v>
      </c>
      <c r="B57" s="86"/>
      <c r="C57" s="86"/>
      <c r="D57" s="86"/>
      <c r="E57" s="22" t="s">
        <v>109</v>
      </c>
      <c r="F57" s="23">
        <f>IFERROR(SUM(F48+F56),"ERROR")</f>
        <v>0</v>
      </c>
    </row>
    <row r="58" spans="1:6" ht="21.6" customHeight="1" thickBot="1" x14ac:dyDescent="0.3">
      <c r="A58" s="53" t="s">
        <v>113</v>
      </c>
      <c r="B58" s="81"/>
      <c r="C58" s="81"/>
      <c r="D58" s="81"/>
      <c r="E58" s="81"/>
      <c r="F58" s="81"/>
    </row>
    <row r="59" spans="1:6" x14ac:dyDescent="0.25">
      <c r="A59" s="59" t="s">
        <v>114</v>
      </c>
      <c r="B59" s="86"/>
      <c r="C59" s="86"/>
      <c r="D59" s="86"/>
      <c r="E59" s="86"/>
      <c r="F59" s="23">
        <f>IFERROR(ROUND(0.005*F57,2),"ERROR")</f>
        <v>0</v>
      </c>
    </row>
    <row r="60" spans="1:6" x14ac:dyDescent="0.25">
      <c r="A60" s="59" t="s">
        <v>115</v>
      </c>
      <c r="B60" s="86"/>
      <c r="C60" s="86"/>
      <c r="D60" s="86"/>
      <c r="E60" s="86"/>
      <c r="F60" s="16">
        <v>30</v>
      </c>
    </row>
    <row r="61" spans="1:6" x14ac:dyDescent="0.25">
      <c r="A61" s="64" t="s">
        <v>116</v>
      </c>
      <c r="B61" s="95"/>
      <c r="C61" s="95"/>
      <c r="D61" s="95"/>
      <c r="E61" s="95"/>
      <c r="F61" s="95"/>
    </row>
    <row r="62" spans="1:6" x14ac:dyDescent="0.25">
      <c r="A62" s="59" t="s">
        <v>117</v>
      </c>
      <c r="B62" s="86"/>
      <c r="C62" s="27"/>
      <c r="D62" s="65" t="s">
        <v>118</v>
      </c>
      <c r="E62" s="89"/>
      <c r="F62" s="16">
        <f>C62*2</f>
        <v>0</v>
      </c>
    </row>
    <row r="63" spans="1:6" x14ac:dyDescent="0.25">
      <c r="A63" s="59" t="s">
        <v>119</v>
      </c>
      <c r="B63" s="86"/>
      <c r="C63" s="86"/>
      <c r="D63" s="86"/>
      <c r="E63" s="22" t="s">
        <v>109</v>
      </c>
      <c r="F63" s="16">
        <f>IF(SUM(F57:F62)&lt;100,0,SUM(F57:F62))</f>
        <v>0</v>
      </c>
    </row>
    <row r="64" spans="1:6" ht="15" customHeight="1" thickBot="1" x14ac:dyDescent="0.3">
      <c r="A64" s="66" t="s">
        <v>120</v>
      </c>
      <c r="B64" s="87"/>
      <c r="C64" s="87"/>
      <c r="D64" s="87"/>
      <c r="E64" s="87"/>
      <c r="F64" s="28">
        <f>F63*C15</f>
        <v>0</v>
      </c>
    </row>
    <row r="65" ht="15" customHeight="1" thickTop="1" x14ac:dyDescent="0.25"/>
  </sheetData>
  <conditionalFormatting sqref="A18:A32">
    <cfRule type="containsText" dxfId="93" priority="5" operator="containsText" text="&quot;">
      <formula>NOT(ISERROR(SEARCH("""",A18)))</formula>
    </cfRule>
  </conditionalFormatting>
  <conditionalFormatting sqref="A34:A47">
    <cfRule type="containsText" dxfId="92" priority="2" operator="containsText" text="&quot;">
      <formula>NOT(ISERROR(SEARCH("""",A34)))</formula>
    </cfRule>
  </conditionalFormatting>
  <conditionalFormatting sqref="A5:C8">
    <cfRule type="containsText" dxfId="91" priority="11" operator="containsText" text="&quot;">
      <formula>NOT(ISERROR(SEARCH("""",A5)))</formula>
    </cfRule>
  </conditionalFormatting>
  <conditionalFormatting sqref="A2:F2">
    <cfRule type="containsText" dxfId="90" priority="22" operator="containsText" text="&quot;">
      <formula>NOT(ISERROR(SEARCH("""",A2)))</formula>
    </cfRule>
  </conditionalFormatting>
  <conditionalFormatting sqref="B11:B13">
    <cfRule type="containsText" dxfId="89" priority="9" operator="containsText" text="&quot;">
      <formula>NOT(ISERROR(SEARCH("""",B11)))</formula>
    </cfRule>
  </conditionalFormatting>
  <conditionalFormatting sqref="C18:D47">
    <cfRule type="containsText" dxfId="88" priority="1" operator="containsText" text="&quot;">
      <formula>NOT(ISERROR(SEARCH("""",C18)))</formula>
    </cfRule>
  </conditionalFormatting>
  <conditionalFormatting sqref="D11:D13">
    <cfRule type="containsText" dxfId="87" priority="8" operator="containsText" text="&quot;">
      <formula>NOT(ISERROR(SEARCH("""",D11)))</formula>
    </cfRule>
  </conditionalFormatting>
  <conditionalFormatting sqref="D5:F7">
    <cfRule type="containsText" dxfId="86" priority="10" operator="containsText" text="&quot;">
      <formula>NOT(ISERROR(SEARCH("""",D5)))</formula>
    </cfRule>
  </conditionalFormatting>
  <conditionalFormatting sqref="E8:F8">
    <cfRule type="containsText" dxfId="85" priority="23" operator="containsText" text="&quot;">
      <formula>NOT(ISERROR(SEARCH("""",E8)))</formula>
    </cfRule>
  </conditionalFormatting>
  <conditionalFormatting sqref="F11">
    <cfRule type="containsText" dxfId="84" priority="7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55" xr:uid="{00000000-0002-0000-0700-000000000000}"/>
    <dataValidation allowBlank="1" showInputMessage="1" showErrorMessage="1" error="Only one vehicle configuration may be used on each spreadsheet." sqref="E6:E8 E13" xr:uid="{00000000-0002-0000-0700-000001000000}"/>
    <dataValidation type="list" allowBlank="1" showInputMessage="1" showErrorMessage="1" error="Only Yes or No may be entered." sqref="E18:E47" xr:uid="{00000000-0002-0000-07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72"/>
  <sheetViews>
    <sheetView view="pageLayout" topLeftCell="A40" zoomScaleNormal="100" workbookViewId="0">
      <selection activeCell="A44" sqref="A44:B44"/>
    </sheetView>
  </sheetViews>
  <sheetFormatPr defaultRowHeight="15" x14ac:dyDescent="0.25"/>
  <cols>
    <col min="1" max="6" width="16.5703125" customWidth="1"/>
  </cols>
  <sheetData>
    <row r="1" spans="1:6" ht="19.5" customHeight="1" thickTop="1" thickBot="1" x14ac:dyDescent="0.3">
      <c r="A1" s="67" t="s">
        <v>14</v>
      </c>
      <c r="B1" s="96"/>
      <c r="C1" s="96"/>
      <c r="D1" s="96"/>
      <c r="E1" s="96"/>
      <c r="F1" s="96"/>
    </row>
    <row r="2" spans="1:6" ht="26.1" customHeight="1" thickTop="1" thickBot="1" x14ac:dyDescent="0.3">
      <c r="A2" s="74" t="s">
        <v>144</v>
      </c>
      <c r="B2" s="97"/>
      <c r="C2" s="97"/>
      <c r="D2" s="97"/>
      <c r="E2" s="97"/>
      <c r="F2" s="97"/>
    </row>
    <row r="3" spans="1:6" ht="15" customHeight="1" thickBot="1" x14ac:dyDescent="0.3">
      <c r="A3" s="1" t="s">
        <v>16</v>
      </c>
      <c r="B3" s="51">
        <v>4400028976</v>
      </c>
      <c r="C3" s="79"/>
      <c r="D3" s="2" t="s">
        <v>17</v>
      </c>
      <c r="E3" s="52" t="s">
        <v>18</v>
      </c>
      <c r="F3" s="80"/>
    </row>
    <row r="4" spans="1:6" ht="21.6" customHeight="1" thickBot="1" x14ac:dyDescent="0.3">
      <c r="A4" s="53" t="s">
        <v>19</v>
      </c>
      <c r="B4" s="81"/>
      <c r="C4" s="81"/>
      <c r="D4" s="81"/>
      <c r="E4" s="81"/>
      <c r="F4" s="81"/>
    </row>
    <row r="5" spans="1:6" x14ac:dyDescent="0.25">
      <c r="A5" s="38" t="s">
        <v>20</v>
      </c>
      <c r="B5" s="82" t="s">
        <v>21</v>
      </c>
      <c r="C5" s="82"/>
      <c r="D5" s="38" t="s">
        <v>22</v>
      </c>
      <c r="E5" s="82" t="s">
        <v>23</v>
      </c>
      <c r="F5" s="82"/>
    </row>
    <row r="6" spans="1:6" x14ac:dyDescent="0.25">
      <c r="A6" s="38" t="s">
        <v>24</v>
      </c>
      <c r="B6" s="82" t="s">
        <v>25</v>
      </c>
      <c r="C6" s="82"/>
      <c r="D6" s="38" t="s">
        <v>26</v>
      </c>
      <c r="E6" s="82" t="s">
        <v>27</v>
      </c>
      <c r="F6" s="82"/>
    </row>
    <row r="7" spans="1:6" ht="57.6" customHeight="1" x14ac:dyDescent="0.25">
      <c r="A7" s="38" t="s">
        <v>28</v>
      </c>
      <c r="B7" s="101" t="s">
        <v>29</v>
      </c>
      <c r="C7" s="101"/>
      <c r="D7" s="38" t="s">
        <v>127</v>
      </c>
      <c r="E7" s="82" t="s">
        <v>31</v>
      </c>
      <c r="F7" s="82"/>
    </row>
    <row r="8" spans="1:6" ht="15" customHeight="1" thickBot="1" x14ac:dyDescent="0.3">
      <c r="A8" s="38" t="s">
        <v>32</v>
      </c>
      <c r="B8" s="54" t="s">
        <v>33</v>
      </c>
      <c r="C8" s="54"/>
      <c r="D8" s="3"/>
      <c r="E8" s="69"/>
      <c r="F8" s="69"/>
    </row>
    <row r="9" spans="1:6" ht="21.6" customHeight="1" thickBot="1" x14ac:dyDescent="0.3">
      <c r="A9" s="53" t="s">
        <v>34</v>
      </c>
      <c r="B9" s="81"/>
      <c r="C9" s="81"/>
      <c r="D9" s="81"/>
      <c r="E9" s="81"/>
      <c r="F9" s="81"/>
    </row>
    <row r="10" spans="1:6" x14ac:dyDescent="0.25">
      <c r="A10" s="4" t="s">
        <v>35</v>
      </c>
      <c r="B10" s="5" t="s">
        <v>36</v>
      </c>
      <c r="C10" s="5" t="s">
        <v>35</v>
      </c>
      <c r="D10" s="5" t="s">
        <v>36</v>
      </c>
      <c r="E10" s="5" t="s">
        <v>35</v>
      </c>
      <c r="F10" s="6" t="s">
        <v>36</v>
      </c>
    </row>
    <row r="11" spans="1:6" x14ac:dyDescent="0.25">
      <c r="A11" s="7" t="s">
        <v>37</v>
      </c>
      <c r="B11" s="45">
        <v>105140</v>
      </c>
      <c r="C11" s="20" t="s">
        <v>38</v>
      </c>
      <c r="D11" s="45">
        <v>103265</v>
      </c>
      <c r="E11" s="29" t="s">
        <v>39</v>
      </c>
      <c r="F11" s="45">
        <v>102265</v>
      </c>
    </row>
    <row r="12" spans="1:6" x14ac:dyDescent="0.25">
      <c r="A12" s="7" t="s">
        <v>40</v>
      </c>
      <c r="B12" s="45">
        <v>104840</v>
      </c>
      <c r="C12" s="20" t="s">
        <v>41</v>
      </c>
      <c r="D12" s="45">
        <v>102965</v>
      </c>
      <c r="E12" s="30"/>
      <c r="F12" s="31"/>
    </row>
    <row r="13" spans="1:6" ht="15" customHeight="1" thickBot="1" x14ac:dyDescent="0.3">
      <c r="A13" s="12" t="s">
        <v>42</v>
      </c>
      <c r="B13" s="45">
        <v>103990</v>
      </c>
      <c r="C13" s="20" t="s">
        <v>43</v>
      </c>
      <c r="D13" s="45">
        <v>102665</v>
      </c>
      <c r="E13" s="32"/>
      <c r="F13" s="33"/>
    </row>
    <row r="14" spans="1:6" ht="21.6" customHeight="1" thickBot="1" x14ac:dyDescent="0.3">
      <c r="A14" s="53" t="s">
        <v>44</v>
      </c>
      <c r="B14" s="81"/>
      <c r="C14" s="81"/>
      <c r="D14" s="81"/>
      <c r="E14" s="81"/>
      <c r="F14" s="81"/>
    </row>
    <row r="15" spans="1:6" ht="15" customHeight="1" thickBot="1" x14ac:dyDescent="0.3">
      <c r="A15" s="70" t="s">
        <v>45</v>
      </c>
      <c r="B15" s="98"/>
      <c r="C15" s="15"/>
      <c r="D15" s="71" t="s">
        <v>46</v>
      </c>
      <c r="E15" s="99"/>
      <c r="F15" s="16">
        <f>IF(C15=0,0,IF(C15&gt;50,F11,IF(C15&gt;40,D13,IF(C15&gt;30,D12,IF(C15&gt;20,D11,IF(C15&gt;10,B13,IF(C15&gt;5,B12,B11)))))))</f>
        <v>0</v>
      </c>
    </row>
    <row r="16" spans="1:6" ht="21.6" customHeight="1" thickBot="1" x14ac:dyDescent="0.3">
      <c r="A16" s="53" t="s">
        <v>47</v>
      </c>
      <c r="B16" s="81"/>
      <c r="C16" s="81"/>
      <c r="D16" s="81"/>
      <c r="E16" s="81"/>
      <c r="F16" s="81"/>
    </row>
    <row r="17" spans="1:6" x14ac:dyDescent="0.25">
      <c r="A17" s="70" t="s">
        <v>48</v>
      </c>
      <c r="B17" s="98"/>
      <c r="C17" s="17" t="s">
        <v>49</v>
      </c>
      <c r="D17" s="17" t="s">
        <v>50</v>
      </c>
      <c r="E17" s="17" t="s">
        <v>51</v>
      </c>
      <c r="F17" s="18" t="s">
        <v>52</v>
      </c>
    </row>
    <row r="18" spans="1:6" x14ac:dyDescent="0.25">
      <c r="A18" s="86" t="s">
        <v>53</v>
      </c>
      <c r="B18" s="86"/>
      <c r="C18" s="40" t="s">
        <v>54</v>
      </c>
      <c r="D18" s="39">
        <v>0</v>
      </c>
      <c r="E18" s="19"/>
      <c r="F18" s="16">
        <f t="shared" ref="F18:F54" si="0">IF(E18="Yes",$D18,0)</f>
        <v>0</v>
      </c>
    </row>
    <row r="19" spans="1:6" ht="14.45" customHeight="1" x14ac:dyDescent="0.25">
      <c r="A19" s="86" t="s">
        <v>55</v>
      </c>
      <c r="B19" s="86"/>
      <c r="C19" s="40" t="s">
        <v>56</v>
      </c>
      <c r="D19" s="39">
        <v>628.05999999999995</v>
      </c>
      <c r="E19" s="19"/>
      <c r="F19" s="16">
        <f t="shared" si="0"/>
        <v>0</v>
      </c>
    </row>
    <row r="20" spans="1:6" x14ac:dyDescent="0.25">
      <c r="A20" s="86" t="s">
        <v>57</v>
      </c>
      <c r="B20" s="86"/>
      <c r="C20" s="40" t="s">
        <v>58</v>
      </c>
      <c r="D20" s="39">
        <v>481.12</v>
      </c>
      <c r="E20" s="19"/>
      <c r="F20" s="16">
        <f t="shared" si="0"/>
        <v>0</v>
      </c>
    </row>
    <row r="21" spans="1:6" x14ac:dyDescent="0.25">
      <c r="A21" s="86" t="s">
        <v>59</v>
      </c>
      <c r="B21" s="86"/>
      <c r="C21" s="40" t="s">
        <v>60</v>
      </c>
      <c r="D21" s="39">
        <v>339.14</v>
      </c>
      <c r="E21" s="19"/>
      <c r="F21" s="16">
        <f t="shared" si="0"/>
        <v>0</v>
      </c>
    </row>
    <row r="22" spans="1:6" x14ac:dyDescent="0.25">
      <c r="A22" s="86" t="s">
        <v>61</v>
      </c>
      <c r="B22" s="86"/>
      <c r="C22" s="40" t="s">
        <v>62</v>
      </c>
      <c r="D22" s="39">
        <v>339.76</v>
      </c>
      <c r="E22" s="19"/>
      <c r="F22" s="16">
        <f t="shared" si="0"/>
        <v>0</v>
      </c>
    </row>
    <row r="23" spans="1:6" ht="14.45" customHeight="1" x14ac:dyDescent="0.25">
      <c r="A23" s="86" t="s">
        <v>63</v>
      </c>
      <c r="B23" s="86"/>
      <c r="C23" s="40" t="s">
        <v>64</v>
      </c>
      <c r="D23" s="39">
        <v>395.4</v>
      </c>
      <c r="E23" s="19"/>
      <c r="F23" s="16">
        <f t="shared" si="0"/>
        <v>0</v>
      </c>
    </row>
    <row r="24" spans="1:6" ht="14.45" customHeight="1" x14ac:dyDescent="0.25">
      <c r="A24" s="86" t="s">
        <v>65</v>
      </c>
      <c r="B24" s="86"/>
      <c r="C24" s="40" t="s">
        <v>66</v>
      </c>
      <c r="D24" s="39">
        <v>858.7</v>
      </c>
      <c r="E24" s="19"/>
      <c r="F24" s="16">
        <f t="shared" si="0"/>
        <v>0</v>
      </c>
    </row>
    <row r="25" spans="1:6" ht="45" x14ac:dyDescent="0.25">
      <c r="A25" s="102" t="s">
        <v>67</v>
      </c>
      <c r="B25" s="102"/>
      <c r="C25" s="40" t="s">
        <v>68</v>
      </c>
      <c r="D25" s="39">
        <v>173.6</v>
      </c>
      <c r="E25" s="19"/>
      <c r="F25" s="16">
        <f t="shared" si="0"/>
        <v>0</v>
      </c>
    </row>
    <row r="26" spans="1:6" x14ac:dyDescent="0.25">
      <c r="A26" s="86" t="s">
        <v>69</v>
      </c>
      <c r="B26" s="86"/>
      <c r="C26" s="40" t="s">
        <v>70</v>
      </c>
      <c r="D26" s="39">
        <v>134.54</v>
      </c>
      <c r="E26" s="19"/>
      <c r="F26" s="16">
        <f t="shared" si="0"/>
        <v>0</v>
      </c>
    </row>
    <row r="27" spans="1:6" ht="14.45" customHeight="1" x14ac:dyDescent="0.25">
      <c r="A27" s="86" t="s">
        <v>71</v>
      </c>
      <c r="B27" s="86"/>
      <c r="C27" s="40" t="s">
        <v>72</v>
      </c>
      <c r="D27" s="39">
        <v>35.340000000000003</v>
      </c>
      <c r="E27" s="19"/>
      <c r="F27" s="16">
        <f t="shared" si="0"/>
        <v>0</v>
      </c>
    </row>
    <row r="28" spans="1:6" x14ac:dyDescent="0.25">
      <c r="A28" s="86" t="s">
        <v>73</v>
      </c>
      <c r="B28" s="86"/>
      <c r="C28" s="40" t="s">
        <v>74</v>
      </c>
      <c r="D28" s="39">
        <v>456.94</v>
      </c>
      <c r="E28" s="19"/>
      <c r="F28" s="16">
        <f t="shared" si="0"/>
        <v>0</v>
      </c>
    </row>
    <row r="29" spans="1:6" x14ac:dyDescent="0.25">
      <c r="A29" s="86" t="s">
        <v>75</v>
      </c>
      <c r="B29" s="86"/>
      <c r="C29" s="40" t="s">
        <v>76</v>
      </c>
      <c r="D29" s="39">
        <v>109.12</v>
      </c>
      <c r="E29" s="19"/>
      <c r="F29" s="16">
        <f t="shared" si="0"/>
        <v>0</v>
      </c>
    </row>
    <row r="30" spans="1:6" x14ac:dyDescent="0.25">
      <c r="A30" s="86" t="s">
        <v>77</v>
      </c>
      <c r="B30" s="86"/>
      <c r="C30" s="40" t="s">
        <v>54</v>
      </c>
      <c r="D30" s="39">
        <v>0</v>
      </c>
      <c r="E30" s="19"/>
      <c r="F30" s="16">
        <f t="shared" si="0"/>
        <v>0</v>
      </c>
    </row>
    <row r="31" spans="1:6" ht="14.45" customHeight="1" x14ac:dyDescent="0.25">
      <c r="A31" s="59" t="s">
        <v>78</v>
      </c>
      <c r="B31" s="86"/>
      <c r="C31" s="40" t="s">
        <v>79</v>
      </c>
      <c r="D31" s="39">
        <v>50.22</v>
      </c>
      <c r="E31" s="19"/>
      <c r="F31" s="16">
        <f t="shared" si="0"/>
        <v>0</v>
      </c>
    </row>
    <row r="32" spans="1:6" ht="14.45" customHeight="1" x14ac:dyDescent="0.25">
      <c r="A32" s="59" t="s">
        <v>80</v>
      </c>
      <c r="B32" s="86"/>
      <c r="C32" s="40" t="s">
        <v>68</v>
      </c>
      <c r="D32" s="39">
        <v>6945.24</v>
      </c>
      <c r="E32" s="19"/>
      <c r="F32" s="16">
        <f t="shared" si="0"/>
        <v>0</v>
      </c>
    </row>
    <row r="33" spans="1:6" ht="14.45" customHeight="1" x14ac:dyDescent="0.25">
      <c r="A33" s="59" t="s">
        <v>81</v>
      </c>
      <c r="B33" s="86"/>
      <c r="C33" s="40" t="s">
        <v>68</v>
      </c>
      <c r="D33" s="39">
        <v>5291.7</v>
      </c>
      <c r="E33" s="19"/>
      <c r="F33" s="16">
        <f t="shared" si="0"/>
        <v>0</v>
      </c>
    </row>
    <row r="34" spans="1:6" ht="51" customHeight="1" x14ac:dyDescent="0.25">
      <c r="A34" s="59" t="s">
        <v>82</v>
      </c>
      <c r="B34" s="86"/>
      <c r="C34" s="40" t="s">
        <v>68</v>
      </c>
      <c r="D34" s="39">
        <v>11282.14</v>
      </c>
      <c r="E34" s="19"/>
      <c r="F34" s="16">
        <f t="shared" si="0"/>
        <v>0</v>
      </c>
    </row>
    <row r="35" spans="1:6" ht="30" x14ac:dyDescent="0.25">
      <c r="A35" s="108" t="s">
        <v>83</v>
      </c>
      <c r="B35" s="102"/>
      <c r="C35" s="40" t="s">
        <v>68</v>
      </c>
      <c r="D35" s="39">
        <v>2670.96</v>
      </c>
      <c r="E35" s="19"/>
      <c r="F35" s="16">
        <f t="shared" si="0"/>
        <v>0</v>
      </c>
    </row>
    <row r="36" spans="1:6" ht="26.45" customHeight="1" x14ac:dyDescent="0.25">
      <c r="A36" s="86" t="s">
        <v>84</v>
      </c>
      <c r="B36" s="86"/>
      <c r="C36" s="40" t="s">
        <v>68</v>
      </c>
      <c r="D36" s="39">
        <v>1825.9</v>
      </c>
      <c r="E36" s="19"/>
      <c r="F36" s="16">
        <f t="shared" si="0"/>
        <v>0</v>
      </c>
    </row>
    <row r="37" spans="1:6" ht="29.45" customHeight="1" x14ac:dyDescent="0.25">
      <c r="A37" s="86" t="s">
        <v>85</v>
      </c>
      <c r="B37" s="86"/>
      <c r="C37" s="40" t="s">
        <v>68</v>
      </c>
      <c r="D37" s="39">
        <v>717.96</v>
      </c>
      <c r="E37" s="19"/>
      <c r="F37" s="16">
        <f t="shared" si="0"/>
        <v>0</v>
      </c>
    </row>
    <row r="38" spans="1:6" ht="14.45" customHeight="1" thickBot="1" x14ac:dyDescent="0.3">
      <c r="A38" s="87" t="s">
        <v>86</v>
      </c>
      <c r="B38" s="87"/>
      <c r="C38" s="41" t="s">
        <v>87</v>
      </c>
      <c r="D38" s="42">
        <v>163.06</v>
      </c>
      <c r="E38" s="19"/>
      <c r="F38" s="21">
        <f t="shared" si="0"/>
        <v>0</v>
      </c>
    </row>
    <row r="39" spans="1:6" ht="29.45" customHeight="1" thickTop="1" x14ac:dyDescent="0.25">
      <c r="A39" s="88" t="s">
        <v>88</v>
      </c>
      <c r="B39" s="88"/>
      <c r="C39" s="40" t="s">
        <v>54</v>
      </c>
      <c r="D39" s="43">
        <v>0</v>
      </c>
      <c r="E39" s="19"/>
      <c r="F39" s="16">
        <f t="shared" si="0"/>
        <v>0</v>
      </c>
    </row>
    <row r="40" spans="1:6" ht="43.5" customHeight="1" x14ac:dyDescent="0.25">
      <c r="A40" s="89" t="s">
        <v>89</v>
      </c>
      <c r="B40" s="89"/>
      <c r="C40" s="40" t="s">
        <v>90</v>
      </c>
      <c r="D40" s="43">
        <v>123.38</v>
      </c>
      <c r="E40" s="19"/>
      <c r="F40" s="16">
        <f t="shared" si="0"/>
        <v>0</v>
      </c>
    </row>
    <row r="41" spans="1:6" ht="14.45" customHeight="1" x14ac:dyDescent="0.25">
      <c r="A41" s="89" t="s">
        <v>91</v>
      </c>
      <c r="B41" s="89"/>
      <c r="C41" s="40" t="s">
        <v>54</v>
      </c>
      <c r="D41" s="43">
        <v>0</v>
      </c>
      <c r="E41" s="19"/>
      <c r="F41" s="16">
        <f t="shared" si="0"/>
        <v>0</v>
      </c>
    </row>
    <row r="42" spans="1:6" ht="14.45" customHeight="1" x14ac:dyDescent="0.25">
      <c r="A42" s="89" t="s">
        <v>92</v>
      </c>
      <c r="B42" s="89"/>
      <c r="C42" s="40" t="s">
        <v>54</v>
      </c>
      <c r="D42" s="43">
        <v>0</v>
      </c>
      <c r="E42" s="19"/>
      <c r="F42" s="16">
        <f t="shared" si="0"/>
        <v>0</v>
      </c>
    </row>
    <row r="43" spans="1:6" ht="14.45" customHeight="1" x14ac:dyDescent="0.25">
      <c r="A43" s="89" t="s">
        <v>93</v>
      </c>
      <c r="B43" s="89"/>
      <c r="C43" s="40" t="s">
        <v>54</v>
      </c>
      <c r="D43" s="43">
        <v>0</v>
      </c>
      <c r="E43" s="19"/>
      <c r="F43" s="16">
        <f t="shared" si="0"/>
        <v>0</v>
      </c>
    </row>
    <row r="44" spans="1:6" ht="43.5" customHeight="1" x14ac:dyDescent="0.25">
      <c r="A44" s="109" t="s">
        <v>94</v>
      </c>
      <c r="B44" s="109"/>
      <c r="C44" s="40" t="s">
        <v>95</v>
      </c>
      <c r="D44" s="43">
        <v>72.540000000000006</v>
      </c>
      <c r="E44" s="19"/>
      <c r="F44" s="16">
        <f t="shared" si="0"/>
        <v>0</v>
      </c>
    </row>
    <row r="45" spans="1:6" ht="29.1" customHeight="1" x14ac:dyDescent="0.25">
      <c r="A45" s="89" t="s">
        <v>96</v>
      </c>
      <c r="B45" s="89"/>
      <c r="C45" s="40" t="s">
        <v>68</v>
      </c>
      <c r="D45" s="43">
        <v>899</v>
      </c>
      <c r="E45" s="19"/>
      <c r="F45" s="16">
        <f t="shared" si="0"/>
        <v>0</v>
      </c>
    </row>
    <row r="46" spans="1:6" x14ac:dyDescent="0.25">
      <c r="A46" s="89" t="s">
        <v>97</v>
      </c>
      <c r="B46" s="89"/>
      <c r="C46" s="40" t="s">
        <v>54</v>
      </c>
      <c r="D46" s="43">
        <v>0</v>
      </c>
      <c r="E46" s="19"/>
      <c r="F46" s="16">
        <f t="shared" si="0"/>
        <v>0</v>
      </c>
    </row>
    <row r="47" spans="1:6" ht="14.45" customHeight="1" x14ac:dyDescent="0.25">
      <c r="A47" s="89" t="s">
        <v>98</v>
      </c>
      <c r="B47" s="89"/>
      <c r="C47" s="40">
        <v>5710</v>
      </c>
      <c r="D47" s="43">
        <v>344.72</v>
      </c>
      <c r="E47" s="19"/>
      <c r="F47" s="16">
        <f t="shared" si="0"/>
        <v>0</v>
      </c>
    </row>
    <row r="48" spans="1:6" ht="14.45" customHeight="1" x14ac:dyDescent="0.25">
      <c r="A48" s="89" t="s">
        <v>99</v>
      </c>
      <c r="B48" s="89"/>
      <c r="C48" s="40" t="s">
        <v>54</v>
      </c>
      <c r="D48" s="43">
        <v>0</v>
      </c>
      <c r="E48" s="19"/>
      <c r="F48" s="16">
        <f t="shared" si="0"/>
        <v>0</v>
      </c>
    </row>
    <row r="49" spans="1:6" ht="27" customHeight="1" x14ac:dyDescent="0.25">
      <c r="A49" s="89" t="s">
        <v>100</v>
      </c>
      <c r="B49" s="89"/>
      <c r="C49" s="40" t="s">
        <v>54</v>
      </c>
      <c r="D49" s="43">
        <v>0</v>
      </c>
      <c r="E49" s="19"/>
      <c r="F49" s="16">
        <f t="shared" si="0"/>
        <v>0</v>
      </c>
    </row>
    <row r="50" spans="1:6" x14ac:dyDescent="0.25">
      <c r="A50" s="89" t="s">
        <v>101</v>
      </c>
      <c r="B50" s="89"/>
      <c r="C50" s="40" t="s">
        <v>54</v>
      </c>
      <c r="D50" s="43">
        <v>0</v>
      </c>
      <c r="E50" s="19"/>
      <c r="F50" s="16">
        <f t="shared" si="0"/>
        <v>0</v>
      </c>
    </row>
    <row r="51" spans="1:6" x14ac:dyDescent="0.25">
      <c r="A51" s="89" t="s">
        <v>102</v>
      </c>
      <c r="B51" s="89"/>
      <c r="C51" s="40" t="s">
        <v>103</v>
      </c>
      <c r="D51" s="43">
        <v>872.96</v>
      </c>
      <c r="E51" s="19"/>
      <c r="F51" s="16">
        <f t="shared" si="0"/>
        <v>0</v>
      </c>
    </row>
    <row r="52" spans="1:6" x14ac:dyDescent="0.25">
      <c r="A52" s="89" t="s">
        <v>104</v>
      </c>
      <c r="B52" s="89"/>
      <c r="C52" s="40" t="s">
        <v>54</v>
      </c>
      <c r="D52" s="43">
        <v>0</v>
      </c>
      <c r="E52" s="19"/>
      <c r="F52" s="16">
        <f t="shared" si="0"/>
        <v>0</v>
      </c>
    </row>
    <row r="53" spans="1:6" x14ac:dyDescent="0.25">
      <c r="A53" s="89" t="s">
        <v>105</v>
      </c>
      <c r="B53" s="89"/>
      <c r="C53" s="40" t="s">
        <v>106</v>
      </c>
      <c r="D53" s="43">
        <v>930</v>
      </c>
      <c r="E53" s="19"/>
      <c r="F53" s="16">
        <f t="shared" si="0"/>
        <v>0</v>
      </c>
    </row>
    <row r="54" spans="1:6" ht="29.45" customHeight="1" thickBot="1" x14ac:dyDescent="0.3">
      <c r="A54" s="90" t="s">
        <v>107</v>
      </c>
      <c r="B54" s="90"/>
      <c r="C54" s="41" t="s">
        <v>68</v>
      </c>
      <c r="D54" s="44">
        <v>12892.28</v>
      </c>
      <c r="E54" s="19"/>
      <c r="F54" s="16">
        <f t="shared" si="0"/>
        <v>0</v>
      </c>
    </row>
    <row r="55" spans="1:6" ht="15.6" customHeight="1" thickTop="1" thickBot="1" x14ac:dyDescent="0.3">
      <c r="A55" s="59" t="s">
        <v>108</v>
      </c>
      <c r="B55" s="86"/>
      <c r="C55" s="86"/>
      <c r="D55" s="86"/>
      <c r="E55" s="22" t="s">
        <v>109</v>
      </c>
      <c r="F55" s="23">
        <f>IF(C15=0,0,SUM(F15,F18:F54))</f>
        <v>0</v>
      </c>
    </row>
    <row r="56" spans="1:6" ht="21.6" customHeight="1" thickBot="1" x14ac:dyDescent="0.3">
      <c r="A56" s="53" t="s">
        <v>110</v>
      </c>
      <c r="B56" s="81"/>
      <c r="C56" s="81"/>
      <c r="D56" s="81"/>
      <c r="E56" s="81"/>
      <c r="F56" s="81"/>
    </row>
    <row r="57" spans="1:6" x14ac:dyDescent="0.25">
      <c r="A57" s="70" t="s">
        <v>48</v>
      </c>
      <c r="B57" s="98"/>
      <c r="C57" s="98"/>
      <c r="D57" s="98"/>
      <c r="E57" s="17" t="s">
        <v>49</v>
      </c>
      <c r="F57" s="18" t="s">
        <v>50</v>
      </c>
    </row>
    <row r="58" spans="1:6" ht="18.600000000000001" customHeight="1" x14ac:dyDescent="0.3">
      <c r="A58" s="61"/>
      <c r="B58" s="92"/>
      <c r="C58" s="92"/>
      <c r="D58" s="92"/>
      <c r="E58" s="24"/>
      <c r="F58" s="25"/>
    </row>
    <row r="59" spans="1:6" ht="18.600000000000001" customHeight="1" x14ac:dyDescent="0.3">
      <c r="A59" s="61"/>
      <c r="B59" s="92"/>
      <c r="C59" s="92"/>
      <c r="D59" s="92"/>
      <c r="E59" s="24"/>
      <c r="F59" s="25"/>
    </row>
    <row r="60" spans="1:6" ht="18.600000000000001" customHeight="1" x14ac:dyDescent="0.3">
      <c r="A60" s="61"/>
      <c r="B60" s="92"/>
      <c r="C60" s="92"/>
      <c r="D60" s="92"/>
      <c r="E60" s="24"/>
      <c r="F60" s="25"/>
    </row>
    <row r="61" spans="1:6" ht="18.600000000000001" customHeight="1" x14ac:dyDescent="0.3">
      <c r="A61" s="61"/>
      <c r="B61" s="92"/>
      <c r="C61" s="92"/>
      <c r="D61" s="92"/>
      <c r="E61" s="24"/>
      <c r="F61" s="25"/>
    </row>
    <row r="62" spans="1:6" x14ac:dyDescent="0.25">
      <c r="A62" s="62"/>
      <c r="B62" s="93"/>
      <c r="C62" s="93"/>
      <c r="D62" s="93"/>
      <c r="E62" s="19"/>
      <c r="F62" s="26"/>
    </row>
    <row r="63" spans="1:6" x14ac:dyDescent="0.25">
      <c r="A63" s="59" t="s">
        <v>111</v>
      </c>
      <c r="B63" s="86"/>
      <c r="C63" s="86"/>
      <c r="D63" s="86"/>
      <c r="E63" s="22" t="s">
        <v>109</v>
      </c>
      <c r="F63" s="23">
        <f>IF(SUM(F58:F62)&lt;=(F55*0.25),SUM(F58:F62),"ERROR")</f>
        <v>0</v>
      </c>
    </row>
    <row r="64" spans="1:6" ht="15" customHeight="1" thickBot="1" x14ac:dyDescent="0.3">
      <c r="A64" s="59" t="s">
        <v>112</v>
      </c>
      <c r="B64" s="86"/>
      <c r="C64" s="86"/>
      <c r="D64" s="86"/>
      <c r="E64" s="22" t="s">
        <v>109</v>
      </c>
      <c r="F64" s="23">
        <f>IFERROR(SUM(F55+F63),"ERROR")</f>
        <v>0</v>
      </c>
    </row>
    <row r="65" spans="1:6" ht="21.6" customHeight="1" thickBot="1" x14ac:dyDescent="0.3">
      <c r="A65" s="53" t="s">
        <v>113</v>
      </c>
      <c r="B65" s="81"/>
      <c r="C65" s="81"/>
      <c r="D65" s="81"/>
      <c r="E65" s="81"/>
      <c r="F65" s="81"/>
    </row>
    <row r="66" spans="1:6" x14ac:dyDescent="0.25">
      <c r="A66" s="59" t="s">
        <v>114</v>
      </c>
      <c r="B66" s="86"/>
      <c r="C66" s="86"/>
      <c r="D66" s="86"/>
      <c r="E66" s="86"/>
      <c r="F66" s="23">
        <f>IFERROR(ROUND(0.005*F64,2),"ERROR")</f>
        <v>0</v>
      </c>
    </row>
    <row r="67" spans="1:6" x14ac:dyDescent="0.25">
      <c r="A67" s="59" t="s">
        <v>115</v>
      </c>
      <c r="B67" s="86"/>
      <c r="C67" s="86"/>
      <c r="D67" s="86"/>
      <c r="E67" s="86"/>
      <c r="F67" s="16">
        <v>30</v>
      </c>
    </row>
    <row r="68" spans="1:6" x14ac:dyDescent="0.25">
      <c r="A68" s="64" t="s">
        <v>116</v>
      </c>
      <c r="B68" s="95"/>
      <c r="C68" s="95"/>
      <c r="D68" s="95"/>
      <c r="E68" s="95"/>
      <c r="F68" s="95"/>
    </row>
    <row r="69" spans="1:6" x14ac:dyDescent="0.25">
      <c r="A69" s="59" t="s">
        <v>117</v>
      </c>
      <c r="B69" s="86"/>
      <c r="C69" s="27"/>
      <c r="D69" s="65" t="s">
        <v>118</v>
      </c>
      <c r="E69" s="89"/>
      <c r="F69" s="16">
        <f>C69*2</f>
        <v>0</v>
      </c>
    </row>
    <row r="70" spans="1:6" x14ac:dyDescent="0.25">
      <c r="A70" s="59" t="s">
        <v>119</v>
      </c>
      <c r="B70" s="86"/>
      <c r="C70" s="86"/>
      <c r="D70" s="86"/>
      <c r="E70" s="22" t="s">
        <v>109</v>
      </c>
      <c r="F70" s="16">
        <f>IF(SUM(F64:F69)&lt;100,0,SUM(F64:F69))</f>
        <v>0</v>
      </c>
    </row>
    <row r="71" spans="1:6" ht="15" customHeight="1" thickBot="1" x14ac:dyDescent="0.3">
      <c r="A71" s="66" t="s">
        <v>120</v>
      </c>
      <c r="B71" s="87"/>
      <c r="C71" s="87"/>
      <c r="D71" s="87"/>
      <c r="E71" s="87"/>
      <c r="F71" s="28">
        <f>F70*C15</f>
        <v>0</v>
      </c>
    </row>
    <row r="72" spans="1:6" ht="15" customHeight="1" thickTop="1" x14ac:dyDescent="0.25"/>
  </sheetData>
  <conditionalFormatting sqref="A18:A30">
    <cfRule type="containsText" dxfId="83" priority="7" operator="containsText" text="&quot;">
      <formula>NOT(ISERROR(SEARCH("""",A18)))</formula>
    </cfRule>
  </conditionalFormatting>
  <conditionalFormatting sqref="A36:A54">
    <cfRule type="containsText" dxfId="82" priority="2" operator="containsText" text="&quot;">
      <formula>NOT(ISERROR(SEARCH("""",A36)))</formula>
    </cfRule>
  </conditionalFormatting>
  <conditionalFormatting sqref="A5:C8">
    <cfRule type="containsText" dxfId="81" priority="12" operator="containsText" text="&quot;">
      <formula>NOT(ISERROR(SEARCH("""",A5)))</formula>
    </cfRule>
  </conditionalFormatting>
  <conditionalFormatting sqref="A2:F2">
    <cfRule type="containsText" dxfId="80" priority="40" operator="containsText" text="&quot;">
      <formula>NOT(ISERROR(SEARCH("""",A2)))</formula>
    </cfRule>
  </conditionalFormatting>
  <conditionalFormatting sqref="B11:B13">
    <cfRule type="containsText" dxfId="79" priority="10" operator="containsText" text="&quot;">
      <formula>NOT(ISERROR(SEARCH("""",B11)))</formula>
    </cfRule>
  </conditionalFormatting>
  <conditionalFormatting sqref="C18:D30">
    <cfRule type="containsText" dxfId="78" priority="6" operator="containsText" text="&quot;">
      <formula>NOT(ISERROR(SEARCH("""",C18)))</formula>
    </cfRule>
  </conditionalFormatting>
  <conditionalFormatting sqref="C36:D54">
    <cfRule type="containsText" dxfId="77" priority="1" operator="containsText" text="&quot;">
      <formula>NOT(ISERROR(SEARCH("""",C36)))</formula>
    </cfRule>
  </conditionalFormatting>
  <conditionalFormatting sqref="D11:D13">
    <cfRule type="containsText" dxfId="76" priority="9" operator="containsText" text="&quot;">
      <formula>NOT(ISERROR(SEARCH("""",D11)))</formula>
    </cfRule>
  </conditionalFormatting>
  <conditionalFormatting sqref="D5:F7">
    <cfRule type="containsText" dxfId="75" priority="11" operator="containsText" text="&quot;">
      <formula>NOT(ISERROR(SEARCH("""",D5)))</formula>
    </cfRule>
  </conditionalFormatting>
  <conditionalFormatting sqref="E8:F8">
    <cfRule type="containsText" dxfId="74" priority="70" operator="containsText" text="&quot;">
      <formula>NOT(ISERROR(SEARCH("""",E8)))</formula>
    </cfRule>
  </conditionalFormatting>
  <conditionalFormatting sqref="F11">
    <cfRule type="containsText" dxfId="73" priority="8" operator="containsText" text="&quot;">
      <formula>NOT(ISERROR(SEARCH("""",F11)))</formula>
    </cfRule>
  </conditionalFormatting>
  <dataValidations count="3">
    <dataValidation allowBlank="1" showInputMessage="1" showErrorMessage="1" error="Only Yes or No may be entered." sqref="E62" xr:uid="{00000000-0002-0000-0800-000000000000}"/>
    <dataValidation allowBlank="1" showInputMessage="1" showErrorMessage="1" error="Only one vehicle configuration may be used on each spreadsheet." sqref="E6:E8 E13" xr:uid="{00000000-0002-0000-0800-000001000000}"/>
    <dataValidation type="list" allowBlank="1" showInputMessage="1" showErrorMessage="1" error="Only Yes or No may be entered." sqref="E18:E54" xr:uid="{00000000-0002-0000-0800-000002000000}">
      <formula1>"Yes, No"</formula1>
    </dataValidation>
  </dataValidations>
  <pageMargins left="0.5" right="0.5" top="1" bottom="0.75" header="0.3" footer="0.3"/>
  <pageSetup scale="96" fitToHeight="0" orientation="portrait" r:id="rId1"/>
  <headerFooter>
    <oddHeader>&amp;CContract 4400028976
Twin State / Pliler International
IC Bus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29-30 Passenger Diesel</vt:lpstr>
      <vt:lpstr>47-48 Passenger Diesel</vt:lpstr>
      <vt:lpstr>47-48 Passenger Electric</vt:lpstr>
      <vt:lpstr>53-54 Passenger Diesel</vt:lpstr>
      <vt:lpstr>53-54 Passenger Electric</vt:lpstr>
      <vt:lpstr>59 Passenger Diesel</vt:lpstr>
      <vt:lpstr>59 Passenger Electric</vt:lpstr>
      <vt:lpstr>65 Passenger Diesel</vt:lpstr>
      <vt:lpstr>65 Passenger Electric</vt:lpstr>
      <vt:lpstr>71 Passenger Diesel</vt:lpstr>
      <vt:lpstr>71 Passenger Electric </vt:lpstr>
      <vt:lpstr>77 Passenger Diesel</vt:lpstr>
      <vt:lpstr>77 Passenger Electric </vt:lpstr>
      <vt:lpstr>83-84 Pass Diesel Front Engine</vt:lpstr>
      <vt:lpstr>83-84 Pass Electric Front Engin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Pliler</dc:creator>
  <cp:lastModifiedBy>Raymond McKnight (DOA)</cp:lastModifiedBy>
  <dcterms:created xsi:type="dcterms:W3CDTF">2023-05-16T19:06:09Z</dcterms:created>
  <dcterms:modified xsi:type="dcterms:W3CDTF">2026-04-08T14:21:50Z</dcterms:modified>
</cp:coreProperties>
</file>